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struzioni" sheetId="1" state="visible" r:id="rId2"/>
    <sheet name="pm" sheetId="2" state="visible" r:id="rId3"/>
    <sheet name="3titoli" sheetId="3" state="visible" r:id="rId4"/>
    <sheet name="risultati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4" authorId="0">
      <text>
        <r>
          <rPr>
            <sz val="10"/>
            <rFont val="Arial"/>
            <family val="2"/>
          </rPr>
          <t xml:space="preserve">Equazione [11] a pag. 96 del libro di testo</t>
        </r>
      </text>
    </comment>
    <comment ref="E14" authorId="0">
      <text>
        <r>
          <rPr>
            <sz val="10"/>
            <rFont val="Arial"/>
            <family val="2"/>
          </rPr>
          <t xml:space="preserve">Equazione [10] a pag. 96 del libro di testo</t>
        </r>
      </text>
    </comment>
    <comment ref="G14" authorId="0">
      <text>
        <r>
          <rPr>
            <sz val="10"/>
            <rFont val="Arial"/>
            <family val="2"/>
          </rPr>
          <t xml:space="preserve">Assume valore 1 se si tratta del portafoglio di mercato (avente massimo premio per il rischio)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14" authorId="0">
      <text>
        <r>
          <rPr>
            <sz val="10"/>
            <rFont val="Arial"/>
            <family val="2"/>
          </rPr>
          <t xml:space="preserve">Inserisci 1 in corrispondenza del portafoglio che preferisci e 0 in corrispondenza di tutti gli altri</t>
        </r>
      </text>
    </comment>
  </commentList>
</comments>
</file>

<file path=xl/sharedStrings.xml><?xml version="1.0" encoding="utf-8"?>
<sst xmlns="http://schemas.openxmlformats.org/spreadsheetml/2006/main" count="60" uniqueCount="39">
  <si>
    <t xml:space="preserve">Il presenta file è costituito di 4 fogli</t>
  </si>
  <si>
    <t xml:space="preserve">Il primo foglio è quello che state vedendo e contiene delle indicazioni.</t>
  </si>
  <si>
    <t xml:space="preserve">Il secondo foglio (denominato pm) viene identificato il portafoglio di mercato tra quelli composti di titoli rischiosi</t>
  </si>
  <si>
    <t xml:space="preserve">Nel secondo foglio (denominato 3titoli) viene identificato l’insieme di scelta con un titolo privo di rischio e scelto il portafoglio</t>
  </si>
  <si>
    <t xml:space="preserve">Nel terzo foglio (denominato risultati) vengono utilizzati i risultati ottenuti nei due fogli precedenti per stabilire l’allocazione della ricchezza nelle attività finanziarie</t>
  </si>
  <si>
    <t xml:space="preserve">I colori delle caselle indicano quanto segue:</t>
  </si>
  <si>
    <t xml:space="preserve">parametri del modello: sono determinati dal mercato. L’utilizzatore di questo file dovrebbe cambiarli per vedere l’effetto sull’allocazione della ricchezza.</t>
  </si>
  <si>
    <t xml:space="preserve">scelta del soggetto: dipende dall’avversione al rischio dei soggetti. L’utilizzatore di questo file dovrebbe cambiarla per vedere l’effetto sull’allocazione della richhezza.</t>
  </si>
  <si>
    <t xml:space="preserve">risultati del modello</t>
  </si>
  <si>
    <t xml:space="preserve">possibili composizioni del portafoglo. Si noti che la somma per riga è sempre uguale a 1 (100%).  La modifica richiede un utilizzatore esperto in quanto richiede l’adeguamento anche di altre colonne.</t>
  </si>
  <si>
    <t xml:space="preserve">Azione 1</t>
  </si>
  <si>
    <t xml:space="preserve">Azione 2</t>
  </si>
  <si>
    <t xml:space="preserve">titolo privo di rischio</t>
  </si>
  <si>
    <t xml:space="preserve">PM</t>
  </si>
  <si>
    <t xml:space="preserve"># portafoglio</t>
  </si>
  <si>
    <t xml:space="preserve">b1</t>
  </si>
  <si>
    <t xml:space="preserve">b2</t>
  </si>
  <si>
    <t xml:space="preserve">rendimento</t>
  </si>
  <si>
    <t xml:space="preserve">rendimento atteso</t>
  </si>
  <si>
    <t xml:space="preserve">rendimento attteso</t>
  </si>
  <si>
    <t xml:space="preserve">deviaz stand</t>
  </si>
  <si>
    <t xml:space="preserve">deviaz standard</t>
  </si>
  <si>
    <t xml:space="preserve">deviazione standard</t>
  </si>
  <si>
    <t xml:space="preserve">Coefficienti di correlazione</t>
  </si>
  <si>
    <t xml:space="preserve">Titolo 1</t>
  </si>
  <si>
    <t xml:space="preserve">Titolo 2</t>
  </si>
  <si>
    <t xml:space="preserve">premio per il rischio</t>
  </si>
  <si>
    <t xml:space="preserve">PM?</t>
  </si>
  <si>
    <t xml:space="preserve">PS</t>
  </si>
  <si>
    <t xml:space="preserve">#</t>
  </si>
  <si>
    <t xml:space="preserve">bf</t>
  </si>
  <si>
    <t xml:space="preserve">bpm</t>
  </si>
  <si>
    <t xml:space="preserve">PS?</t>
  </si>
  <si>
    <t xml:space="preserve">ricchezza (W)</t>
  </si>
  <si>
    <t xml:space="preserve">allocazione</t>
  </si>
  <si>
    <t xml:space="preserve">titolo Rf</t>
  </si>
  <si>
    <t xml:space="preserve">pari a bf*W</t>
  </si>
  <si>
    <t xml:space="preserve">pari a bpm*W</t>
  </si>
  <si>
    <t xml:space="preserve">di cui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</si>
</sst>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ohit Hindi"/>
      <family val="2"/>
    </font>
    <font>
      <sz val="10"/>
      <name val="Lohit Hindi"/>
      <family val="2"/>
    </font>
    <font>
      <sz val="10"/>
      <name val="DejaVu Sans"/>
      <family val="2"/>
    </font>
    <font>
      <sz val="9"/>
      <name val="DejaVu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D7"/>
        <bgColor rgb="FFEEEEEE"/>
      </patternFill>
    </fill>
    <fill>
      <patternFill patternType="solid">
        <fgColor rgb="FF00A933"/>
        <bgColor rgb="FF3FAF46"/>
      </patternFill>
    </fill>
    <fill>
      <patternFill patternType="solid">
        <fgColor rgb="FFEEEEEE"/>
        <bgColor rgb="FFFFFFD7"/>
      </patternFill>
    </fill>
    <fill>
      <patternFill patternType="solid">
        <fgColor rgb="FF3FAF46"/>
        <bgColor rgb="FF00A933"/>
      </patternFill>
    </fill>
  </fills>
  <borders count="1">
    <border diagonalUp="false" diagonalDown="false">
      <left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1" xfId="22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B3B3B3"/>
      <rgbColor rgb="FF004586"/>
      <rgbColor rgb="FF3FAF4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pm!$A$1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pm!$H$3</c:f>
              <c:numCache>
                <c:formatCode>General</c:formatCode>
                <c:ptCount val="1"/>
                <c:pt idx="0">
                  <c:v>4.83502843838586</c:v>
                </c:pt>
              </c:numCache>
            </c:numRef>
          </c:xVal>
          <c:yVal>
            <c:numRef>
              <c:f>pm!$H$2</c:f>
              <c:numCache>
                <c:formatCode>General</c:formatCode>
                <c:ptCount val="1"/>
                <c:pt idx="0">
                  <c:v>5.55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pm!$A$1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pm!$D$15:$D$35</c:f>
              <c:numCache>
                <c:formatCode>General</c:formatCode>
                <c:ptCount val="21"/>
                <c:pt idx="0">
                  <c:v>5</c:v>
                </c:pt>
                <c:pt idx="1">
                  <c:v>4.90688292095909</c:v>
                </c:pt>
                <c:pt idx="2">
                  <c:v>4.82804308182932</c:v>
                </c:pt>
                <c:pt idx="3">
                  <c:v>4.76418933292958</c:v>
                </c:pt>
                <c:pt idx="4">
                  <c:v>4.71593044902064</c:v>
                </c:pt>
                <c:pt idx="5">
                  <c:v>4.6837484987988</c:v>
                </c:pt>
                <c:pt idx="6">
                  <c:v>4.66797600679352</c:v>
                </c:pt>
                <c:pt idx="7">
                  <c:v>4.66877928371004</c:v>
                </c:pt>
                <c:pt idx="8">
                  <c:v>4.68614980554399</c:v>
                </c:pt>
                <c:pt idx="9">
                  <c:v>4.71990466005406</c:v>
                </c:pt>
                <c:pt idx="10">
                  <c:v>4.76969600708473</c:v>
                </c:pt>
                <c:pt idx="11">
                  <c:v>4.83502843838586</c:v>
                </c:pt>
                <c:pt idx="12">
                  <c:v>4.9152822909778</c:v>
                </c:pt>
                <c:pt idx="13">
                  <c:v>5.00974051224212</c:v>
                </c:pt>
                <c:pt idx="14">
                  <c:v>5.11761663276959</c:v>
                </c:pt>
                <c:pt idx="15">
                  <c:v>5.23808170993924</c:v>
                </c:pt>
                <c:pt idx="16">
                  <c:v>5.37028863283902</c:v>
                </c:pt>
                <c:pt idx="17">
                  <c:v>5.51339278484673</c:v>
                </c:pt>
                <c:pt idx="18">
                  <c:v>5.66656862660287</c:v>
                </c:pt>
                <c:pt idx="19">
                  <c:v>5.82902221646135</c:v>
                </c:pt>
                <c:pt idx="20">
                  <c:v>5.99999999999999</c:v>
                </c:pt>
              </c:numCache>
            </c:numRef>
          </c:xVal>
          <c:yVal>
            <c:numRef>
              <c:f>pm!$E$15:$E$35</c:f>
              <c:numCache>
                <c:formatCode>General</c:formatCode>
                <c:ptCount val="21"/>
                <c:pt idx="0">
                  <c:v>5</c:v>
                </c:pt>
                <c:pt idx="1">
                  <c:v>5.05</c:v>
                </c:pt>
                <c:pt idx="2">
                  <c:v>5.1</c:v>
                </c:pt>
                <c:pt idx="3">
                  <c:v>5.15</c:v>
                </c:pt>
                <c:pt idx="4">
                  <c:v>5.2</c:v>
                </c:pt>
                <c:pt idx="5">
                  <c:v>5.25</c:v>
                </c:pt>
                <c:pt idx="6">
                  <c:v>5.3</c:v>
                </c:pt>
                <c:pt idx="7">
                  <c:v>5.35</c:v>
                </c:pt>
                <c:pt idx="8">
                  <c:v>5.4</c:v>
                </c:pt>
                <c:pt idx="9">
                  <c:v>5.45</c:v>
                </c:pt>
                <c:pt idx="10">
                  <c:v>5.5</c:v>
                </c:pt>
                <c:pt idx="11">
                  <c:v>5.55</c:v>
                </c:pt>
                <c:pt idx="12">
                  <c:v>5.6</c:v>
                </c:pt>
                <c:pt idx="13">
                  <c:v>5.65</c:v>
                </c:pt>
                <c:pt idx="14">
                  <c:v>5.7</c:v>
                </c:pt>
                <c:pt idx="15">
                  <c:v>5.75</c:v>
                </c:pt>
                <c:pt idx="16">
                  <c:v>5.8</c:v>
                </c:pt>
                <c:pt idx="17">
                  <c:v>5.85</c:v>
                </c:pt>
                <c:pt idx="18">
                  <c:v>5.9</c:v>
                </c:pt>
                <c:pt idx="19">
                  <c:v>5.95</c:v>
                </c:pt>
                <c:pt idx="20">
                  <c:v>6</c:v>
                </c:pt>
              </c:numCache>
            </c:numRef>
          </c:yVal>
          <c:smooth val="0"/>
        </c:ser>
        <c:axId val="47145003"/>
        <c:axId val="44837399"/>
      </c:scatterChart>
      <c:valAx>
        <c:axId val="4714500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DejaVu Sans"/>
                  </a:defRPr>
                </a:pPr>
                <a:r>
                  <a:rPr b="0" sz="900" spc="-1" strike="noStrike">
                    <a:latin typeface="DejaVu Sans"/>
                  </a:rPr>
                  <a:t>deviazione standard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DejaVu Sans"/>
              </a:defRPr>
            </a:pPr>
          </a:p>
        </c:txPr>
        <c:crossAx val="44837399"/>
        <c:crosses val="autoZero"/>
        <c:crossBetween val="midCat"/>
      </c:valAx>
      <c:valAx>
        <c:axId val="4483739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DejaVu Sans"/>
                  </a:defRPr>
                </a:pPr>
                <a:r>
                  <a:rPr b="0" sz="900" spc="-1" strike="noStrike">
                    <a:latin typeface="DejaVu Sans"/>
                  </a:rPr>
                  <a:t>rendimento atteso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DejaVu Sans"/>
              </a:defRPr>
            </a:pPr>
          </a:p>
        </c:txPr>
        <c:crossAx val="4714500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DejaVu Sans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pm!$A$1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3titoli!$H$3</c:f>
              <c:numCache>
                <c:formatCode>General</c:formatCode>
                <c:ptCount val="1"/>
                <c:pt idx="0">
                  <c:v>1.69225995343505</c:v>
                </c:pt>
              </c:numCache>
            </c:numRef>
          </c:xVal>
          <c:yVal>
            <c:numRef>
              <c:f>3titoli!$H$2</c:f>
              <c:numCache>
                <c:formatCode>General</c:formatCode>
                <c:ptCount val="1"/>
                <c:pt idx="0">
                  <c:v>3.2425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pm!$A$1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3titoli!$D$15:$D$35</c:f>
              <c:numCache>
                <c:formatCode>General</c:formatCode>
                <c:ptCount val="21"/>
                <c:pt idx="0">
                  <c:v>0</c:v>
                </c:pt>
                <c:pt idx="1">
                  <c:v>0.241751421919293</c:v>
                </c:pt>
                <c:pt idx="2">
                  <c:v>0.483502843838586</c:v>
                </c:pt>
                <c:pt idx="3">
                  <c:v>0.725254265757879</c:v>
                </c:pt>
                <c:pt idx="4">
                  <c:v>0.967005687677171</c:v>
                </c:pt>
                <c:pt idx="5">
                  <c:v>1.20875710959646</c:v>
                </c:pt>
                <c:pt idx="6">
                  <c:v>1.45050853151575</c:v>
                </c:pt>
                <c:pt idx="7">
                  <c:v>1.69225995343505</c:v>
                </c:pt>
                <c:pt idx="8">
                  <c:v>1.93401137535434</c:v>
                </c:pt>
                <c:pt idx="9">
                  <c:v>2.17576279727363</c:v>
                </c:pt>
                <c:pt idx="10">
                  <c:v>2.41751421919292</c:v>
                </c:pt>
                <c:pt idx="11">
                  <c:v>2.65926564111222</c:v>
                </c:pt>
                <c:pt idx="12">
                  <c:v>2.90101706303151</c:v>
                </c:pt>
                <c:pt idx="13">
                  <c:v>3.1427684849508</c:v>
                </c:pt>
                <c:pt idx="14">
                  <c:v>3.3845199068701</c:v>
                </c:pt>
                <c:pt idx="15">
                  <c:v>3.62627132878938</c:v>
                </c:pt>
                <c:pt idx="16">
                  <c:v>3.86802275070868</c:v>
                </c:pt>
                <c:pt idx="17">
                  <c:v>4.10977417262797</c:v>
                </c:pt>
                <c:pt idx="18">
                  <c:v>4.35152559454726</c:v>
                </c:pt>
                <c:pt idx="19">
                  <c:v>4.59327701646656</c:v>
                </c:pt>
                <c:pt idx="20">
                  <c:v>4.83502843838585</c:v>
                </c:pt>
              </c:numCache>
            </c:numRef>
          </c:xVal>
          <c:yVal>
            <c:numRef>
              <c:f>3titoli!$E$15:$E$35</c:f>
              <c:numCache>
                <c:formatCode>General</c:formatCode>
                <c:ptCount val="21"/>
                <c:pt idx="0">
                  <c:v>2</c:v>
                </c:pt>
                <c:pt idx="1">
                  <c:v>2.1775</c:v>
                </c:pt>
                <c:pt idx="2">
                  <c:v>2.355</c:v>
                </c:pt>
                <c:pt idx="3">
                  <c:v>2.5325</c:v>
                </c:pt>
                <c:pt idx="4">
                  <c:v>2.71</c:v>
                </c:pt>
                <c:pt idx="5">
                  <c:v>2.8875</c:v>
                </c:pt>
                <c:pt idx="6">
                  <c:v>3.065</c:v>
                </c:pt>
                <c:pt idx="7">
                  <c:v>3.2425</c:v>
                </c:pt>
                <c:pt idx="8">
                  <c:v>3.42</c:v>
                </c:pt>
                <c:pt idx="9">
                  <c:v>3.5975</c:v>
                </c:pt>
                <c:pt idx="10">
                  <c:v>3.775</c:v>
                </c:pt>
                <c:pt idx="11">
                  <c:v>3.9525</c:v>
                </c:pt>
                <c:pt idx="12">
                  <c:v>4.13</c:v>
                </c:pt>
                <c:pt idx="13">
                  <c:v>4.3075</c:v>
                </c:pt>
                <c:pt idx="14">
                  <c:v>4.485</c:v>
                </c:pt>
                <c:pt idx="15">
                  <c:v>4.66249999999999</c:v>
                </c:pt>
                <c:pt idx="16">
                  <c:v>4.83999999999999</c:v>
                </c:pt>
                <c:pt idx="17">
                  <c:v>5.01749999999999</c:v>
                </c:pt>
                <c:pt idx="18">
                  <c:v>5.19499999999999</c:v>
                </c:pt>
                <c:pt idx="19">
                  <c:v>5.37249999999999</c:v>
                </c:pt>
                <c:pt idx="20">
                  <c:v>5.54999999999999</c:v>
                </c:pt>
              </c:numCache>
            </c:numRef>
          </c:yVal>
          <c:smooth val="0"/>
        </c:ser>
        <c:axId val="56356150"/>
        <c:axId val="69277375"/>
      </c:scatterChart>
      <c:valAx>
        <c:axId val="5635615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DejaVu Sans"/>
                  </a:defRPr>
                </a:pPr>
                <a:r>
                  <a:rPr b="0" sz="900" spc="-1" strike="noStrike">
                    <a:latin typeface="DejaVu Sans"/>
                  </a:rPr>
                  <a:t>deviazione standard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DejaVu Sans"/>
              </a:defRPr>
            </a:pPr>
          </a:p>
        </c:txPr>
        <c:crossAx val="69277375"/>
        <c:crosses val="autoZero"/>
        <c:crossBetween val="midCat"/>
      </c:valAx>
      <c:valAx>
        <c:axId val="6927737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DejaVu Sans"/>
                  </a:defRPr>
                </a:pPr>
                <a:r>
                  <a:rPr b="0" sz="900" spc="-1" strike="noStrike">
                    <a:latin typeface="DejaVu Sans"/>
                  </a:rPr>
                  <a:t>rendimento atteso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DejaVu Sans"/>
              </a:defRPr>
            </a:pPr>
          </a:p>
        </c:txPr>
        <c:crossAx val="5635615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DejaVu Sans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57600</xdr:colOff>
      <xdr:row>4</xdr:row>
      <xdr:rowOff>33840</xdr:rowOff>
    </xdr:from>
    <xdr:to>
      <xdr:col>14</xdr:col>
      <xdr:colOff>127800</xdr:colOff>
      <xdr:row>24</xdr:row>
      <xdr:rowOff>22320</xdr:rowOff>
    </xdr:to>
    <xdr:graphicFrame>
      <xdr:nvGraphicFramePr>
        <xdr:cNvPr id="0" name=""/>
        <xdr:cNvGraphicFramePr/>
      </xdr:nvGraphicFramePr>
      <xdr:xfrm>
        <a:off x="5747040" y="6840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57600</xdr:colOff>
      <xdr:row>4</xdr:row>
      <xdr:rowOff>18720</xdr:rowOff>
    </xdr:from>
    <xdr:to>
      <xdr:col>14</xdr:col>
      <xdr:colOff>127800</xdr:colOff>
      <xdr:row>24</xdr:row>
      <xdr:rowOff>7200</xdr:rowOff>
    </xdr:to>
    <xdr:graphicFrame>
      <xdr:nvGraphicFramePr>
        <xdr:cNvPr id="1" name=""/>
        <xdr:cNvGraphicFramePr/>
      </xdr:nvGraphicFramePr>
      <xdr:xfrm>
        <a:off x="5747040" y="6688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67.96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B2" s="1" t="s">
        <v>1</v>
      </c>
    </row>
    <row r="3" customFormat="false" ht="20.85" hidden="false" customHeight="false" outlineLevel="0" collapsed="false">
      <c r="B3" s="1" t="s">
        <v>2</v>
      </c>
    </row>
    <row r="4" customFormat="false" ht="20.85" hidden="false" customHeight="false" outlineLevel="0" collapsed="false">
      <c r="B4" s="1" t="s">
        <v>3</v>
      </c>
    </row>
    <row r="5" customFormat="false" ht="20.85" hidden="false" customHeight="false" outlineLevel="0" collapsed="false">
      <c r="B5" s="1" t="s">
        <v>4</v>
      </c>
    </row>
    <row r="8" customFormat="false" ht="12.8" hidden="false" customHeight="false" outlineLevel="0" collapsed="false">
      <c r="A8" s="0" t="s">
        <v>5</v>
      </c>
    </row>
    <row r="9" customFormat="false" ht="20.85" hidden="false" customHeight="false" outlineLevel="0" collapsed="false">
      <c r="A9" s="2"/>
      <c r="B9" s="1" t="s">
        <v>6</v>
      </c>
    </row>
    <row r="10" customFormat="false" ht="20.85" hidden="false" customHeight="false" outlineLevel="0" collapsed="false">
      <c r="A10" s="3"/>
      <c r="B10" s="1" t="s">
        <v>7</v>
      </c>
    </row>
    <row r="11" customFormat="false" ht="12.8" hidden="false" customHeight="false" outlineLevel="0" collapsed="false">
      <c r="A11" s="4"/>
      <c r="B11" s="1" t="s">
        <v>8</v>
      </c>
    </row>
    <row r="12" customFormat="false" ht="30.55" hidden="false" customHeight="false" outlineLevel="0" collapsed="false">
      <c r="A12" s="5"/>
      <c r="B12" s="1" t="s">
        <v>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&amp;C&amp;"DejaVu Sans,Book"&amp;A</oddHeader>
    <oddFooter>&amp;C&amp;"DejaVu Sans,Book"Page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5" activeCellId="0" sqref="B15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B1" s="0" t="s">
        <v>10</v>
      </c>
      <c r="C1" s="0" t="s">
        <v>11</v>
      </c>
      <c r="F1" s="0" t="s">
        <v>12</v>
      </c>
      <c r="H1" s="0" t="s">
        <v>13</v>
      </c>
      <c r="I1" s="0" t="s">
        <v>14</v>
      </c>
      <c r="J1" s="0" t="s">
        <v>15</v>
      </c>
      <c r="K1" s="0" t="s">
        <v>16</v>
      </c>
    </row>
    <row r="2" customFormat="false" ht="12.8" hidden="false" customHeight="false" outlineLevel="0" collapsed="false">
      <c r="A2" s="0" t="s">
        <v>17</v>
      </c>
      <c r="B2" s="2" t="n">
        <v>5</v>
      </c>
      <c r="C2" s="2" t="n">
        <v>6</v>
      </c>
      <c r="E2" s="0" t="s">
        <v>18</v>
      </c>
      <c r="F2" s="2" t="n">
        <v>2</v>
      </c>
      <c r="G2" s="0" t="s">
        <v>19</v>
      </c>
      <c r="H2" s="6" t="n">
        <f aca="true">OFFSET($A$14,$I$2,4)</f>
        <v>5.55</v>
      </c>
      <c r="I2" s="6" t="n">
        <f aca="false">SUM(H15:H35)</f>
        <v>12</v>
      </c>
      <c r="J2" s="6" t="n">
        <f aca="true">OFFSET($A$14,$I$2,1)</f>
        <v>0.450000000000001</v>
      </c>
      <c r="K2" s="6" t="n">
        <f aca="true">OFFSET($A$14,$I$2,2)</f>
        <v>0.549999999999999</v>
      </c>
    </row>
    <row r="3" customFormat="false" ht="12.8" hidden="false" customHeight="false" outlineLevel="0" collapsed="false">
      <c r="A3" s="0" t="s">
        <v>20</v>
      </c>
      <c r="B3" s="2" t="n">
        <v>5</v>
      </c>
      <c r="C3" s="2" t="n">
        <v>6</v>
      </c>
      <c r="E3" s="0" t="s">
        <v>21</v>
      </c>
      <c r="F3" s="2" t="n">
        <v>0</v>
      </c>
      <c r="G3" s="0" t="s">
        <v>22</v>
      </c>
      <c r="H3" s="6" t="n">
        <f aca="true">OFFSET($A$14,$I$2,3)</f>
        <v>4.83502843838586</v>
      </c>
    </row>
    <row r="5" customFormat="false" ht="12.8" hidden="false" customHeight="false" outlineLevel="0" collapsed="false">
      <c r="A5" s="0" t="s">
        <v>23</v>
      </c>
    </row>
    <row r="6" customFormat="false" ht="12.8" hidden="false" customHeight="false" outlineLevel="0" collapsed="false">
      <c r="B6" s="0" t="s">
        <v>24</v>
      </c>
      <c r="C6" s="0" t="s">
        <v>25</v>
      </c>
      <c r="G6" s="7"/>
      <c r="H6" s="7"/>
      <c r="I6" s="7"/>
    </row>
    <row r="7" customFormat="false" ht="12.8" hidden="false" customHeight="false" outlineLevel="0" collapsed="false">
      <c r="A7" s="0" t="s">
        <v>24</v>
      </c>
    </row>
    <row r="8" customFormat="false" ht="12.8" hidden="false" customHeight="false" outlineLevel="0" collapsed="false">
      <c r="A8" s="0" t="s">
        <v>25</v>
      </c>
      <c r="B8" s="8" t="n">
        <v>0.5</v>
      </c>
    </row>
    <row r="14" customFormat="false" ht="12.8" hidden="false" customHeight="false" outlineLevel="0" collapsed="false">
      <c r="A14" s="0" t="s">
        <v>14</v>
      </c>
      <c r="B14" s="0" t="s">
        <v>15</v>
      </c>
      <c r="C14" s="0" t="s">
        <v>16</v>
      </c>
      <c r="D14" s="0" t="s">
        <v>22</v>
      </c>
      <c r="E14" s="0" t="s">
        <v>18</v>
      </c>
      <c r="F14" s="0" t="s">
        <v>26</v>
      </c>
      <c r="G14" s="0" t="s">
        <v>27</v>
      </c>
    </row>
    <row r="15" customFormat="false" ht="12.8" hidden="false" customHeight="false" outlineLevel="0" collapsed="false">
      <c r="A15" s="0" t="n">
        <v>1</v>
      </c>
      <c r="B15" s="5" t="n">
        <v>1</v>
      </c>
      <c r="C15" s="5" t="n">
        <f aca="false">(1-B15)</f>
        <v>0</v>
      </c>
      <c r="D15" s="0" t="n">
        <f aca="false">SQRT((B15*B$3)^2+(C15*C$3)^2+2*B$8*B$3*C$3*B15*C15)</f>
        <v>5</v>
      </c>
      <c r="E15" s="0" t="n">
        <f aca="false">B15*B$2+C15*C$2</f>
        <v>5</v>
      </c>
      <c r="F15" s="0" t="n">
        <f aca="false">(E15-F$2)/D15</f>
        <v>0.6</v>
      </c>
      <c r="G15" s="9" t="n">
        <f aca="false">IF(F15=MAX(F$15:F$35),1,0)</f>
        <v>0</v>
      </c>
      <c r="H15" s="9" t="n">
        <f aca="false">A15*G15</f>
        <v>0</v>
      </c>
    </row>
    <row r="16" customFormat="false" ht="12.8" hidden="false" customHeight="false" outlineLevel="0" collapsed="false">
      <c r="A16" s="0" t="n">
        <v>2</v>
      </c>
      <c r="B16" s="5" t="n">
        <v>0.95</v>
      </c>
      <c r="C16" s="5" t="n">
        <f aca="false">(1-B16)</f>
        <v>0.0499999999999999</v>
      </c>
      <c r="D16" s="0" t="n">
        <f aca="false">SQRT((B16*B$3)^2+(C16*C$3)^2+2*B$8*B$3*C$3*B16*C16)</f>
        <v>4.90688292095909</v>
      </c>
      <c r="E16" s="0" t="n">
        <f aca="false">B16*B$2+C16*C$2</f>
        <v>5.05</v>
      </c>
      <c r="F16" s="0" t="n">
        <f aca="false">(E16-F$2)/D16</f>
        <v>0.621575865805221</v>
      </c>
      <c r="G16" s="9" t="n">
        <f aca="false">IF(F16=MAX(F$15:F$35),1,0)</f>
        <v>0</v>
      </c>
      <c r="H16" s="9" t="n">
        <f aca="false">A16*G16</f>
        <v>0</v>
      </c>
    </row>
    <row r="17" customFormat="false" ht="12.8" hidden="false" customHeight="false" outlineLevel="0" collapsed="false">
      <c r="A17" s="0" t="n">
        <v>3</v>
      </c>
      <c r="B17" s="5" t="n">
        <v>0.9</v>
      </c>
      <c r="C17" s="5" t="n">
        <f aca="false">(1-B17)</f>
        <v>0.1</v>
      </c>
      <c r="D17" s="0" t="n">
        <f aca="false">SQRT((B17*B$3)^2+(C17*C$3)^2+2*B$8*B$3*C$3*B17*C17)</f>
        <v>4.82804308182932</v>
      </c>
      <c r="E17" s="0" t="n">
        <f aca="false">B17*B$2+C17*C$2</f>
        <v>5.1</v>
      </c>
      <c r="F17" s="0" t="n">
        <f aca="false">(E17-F$2)/D17</f>
        <v>0.642082091534573</v>
      </c>
      <c r="G17" s="9" t="n">
        <f aca="false">IF(F17=MAX(F$15:F$35),1,0)</f>
        <v>0</v>
      </c>
      <c r="H17" s="9" t="n">
        <f aca="false">A17*G17</f>
        <v>0</v>
      </c>
    </row>
    <row r="18" customFormat="false" ht="12.8" hidden="false" customHeight="false" outlineLevel="0" collapsed="false">
      <c r="A18" s="0" t="n">
        <v>4</v>
      </c>
      <c r="B18" s="5" t="n">
        <v>0.85</v>
      </c>
      <c r="C18" s="5" t="n">
        <f aca="false">(1-B18)</f>
        <v>0.15</v>
      </c>
      <c r="D18" s="0" t="n">
        <f aca="false">SQRT((B18*B$3)^2+(C18*C$3)^2+2*B$8*B$3*C$3*B18*C18)</f>
        <v>4.76418933292958</v>
      </c>
      <c r="E18" s="0" t="n">
        <f aca="false">B18*B$2+C18*C$2</f>
        <v>5.15</v>
      </c>
      <c r="F18" s="0" t="n">
        <f aca="false">(E18-F$2)/D18</f>
        <v>0.66118279100025</v>
      </c>
      <c r="G18" s="9" t="n">
        <f aca="false">IF(F18=MAX(F$15:F$35),1,0)</f>
        <v>0</v>
      </c>
      <c r="H18" s="9" t="n">
        <f aca="false">A18*G18</f>
        <v>0</v>
      </c>
    </row>
    <row r="19" customFormat="false" ht="12.8" hidden="false" customHeight="false" outlineLevel="0" collapsed="false">
      <c r="A19" s="0" t="n">
        <v>5</v>
      </c>
      <c r="B19" s="5" t="n">
        <v>0.8</v>
      </c>
      <c r="C19" s="5" t="n">
        <f aca="false">(1-B19)</f>
        <v>0.2</v>
      </c>
      <c r="D19" s="0" t="n">
        <f aca="false">SQRT((B19*B$3)^2+(C19*C$3)^2+2*B$8*B$3*C$3*B19*C19)</f>
        <v>4.71593044902064</v>
      </c>
      <c r="E19" s="0" t="n">
        <f aca="false">B19*B$2+C19*C$2</f>
        <v>5.2</v>
      </c>
      <c r="F19" s="0" t="n">
        <f aca="false">(E19-F$2)/D19</f>
        <v>0.678551143743977</v>
      </c>
      <c r="G19" s="9" t="n">
        <f aca="false">IF(F19=MAX(F$15:F$35),1,0)</f>
        <v>0</v>
      </c>
      <c r="H19" s="9" t="n">
        <f aca="false">A19*G19</f>
        <v>0</v>
      </c>
    </row>
    <row r="20" customFormat="false" ht="12.8" hidden="false" customHeight="false" outlineLevel="0" collapsed="false">
      <c r="A20" s="0" t="n">
        <v>6</v>
      </c>
      <c r="B20" s="5" t="n">
        <v>0.75</v>
      </c>
      <c r="C20" s="5" t="n">
        <f aca="false">(1-B20)</f>
        <v>0.25</v>
      </c>
      <c r="D20" s="0" t="n">
        <f aca="false">SQRT((B20*B$3)^2+(C20*C$3)^2+2*B$8*B$3*C$3*B20*C20)</f>
        <v>4.6837484987988</v>
      </c>
      <c r="E20" s="0" t="n">
        <f aca="false">B20*B$2+C20*C$2</f>
        <v>5.25</v>
      </c>
      <c r="F20" s="0" t="n">
        <f aca="false">(E20-F$2)/D20</f>
        <v>0.693888666488711</v>
      </c>
      <c r="G20" s="9" t="n">
        <f aca="false">IF(F20=MAX(F$15:F$35),1,0)</f>
        <v>0</v>
      </c>
      <c r="H20" s="9" t="n">
        <f aca="false">A20*G20</f>
        <v>0</v>
      </c>
    </row>
    <row r="21" customFormat="false" ht="12.8" hidden="false" customHeight="false" outlineLevel="0" collapsed="false">
      <c r="A21" s="0" t="n">
        <v>7</v>
      </c>
      <c r="B21" s="5" t="n">
        <v>0.700000000000001</v>
      </c>
      <c r="C21" s="5" t="n">
        <f aca="false">(1-B21)</f>
        <v>0.299999999999999</v>
      </c>
      <c r="D21" s="0" t="n">
        <f aca="false">SQRT((B21*B$3)^2+(C21*C$3)^2+2*B$8*B$3*C$3*B21*C21)</f>
        <v>4.66797600679352</v>
      </c>
      <c r="E21" s="0" t="n">
        <f aca="false">B21*B$2+C21*C$2</f>
        <v>5.3</v>
      </c>
      <c r="F21" s="0" t="n">
        <f aca="false">(E21-F$2)/D21</f>
        <v>0.706944507683278</v>
      </c>
      <c r="G21" s="9" t="n">
        <f aca="false">IF(F21=MAX(F$15:F$35),1,0)</f>
        <v>0</v>
      </c>
      <c r="H21" s="9" t="n">
        <f aca="false">A21*G21</f>
        <v>0</v>
      </c>
    </row>
    <row r="22" customFormat="false" ht="12.8" hidden="false" customHeight="false" outlineLevel="0" collapsed="false">
      <c r="A22" s="0" t="n">
        <v>8</v>
      </c>
      <c r="B22" s="5" t="n">
        <v>0.650000000000001</v>
      </c>
      <c r="C22" s="5" t="n">
        <f aca="false">(1-B22)</f>
        <v>0.349999999999999</v>
      </c>
      <c r="D22" s="0" t="n">
        <f aca="false">SQRT((B22*B$3)^2+(C22*C$3)^2+2*B$8*B$3*C$3*B22*C22)</f>
        <v>4.66877928371004</v>
      </c>
      <c r="E22" s="0" t="n">
        <f aca="false">B22*B$2+C22*C$2</f>
        <v>5.35</v>
      </c>
      <c r="F22" s="0" t="n">
        <f aca="false">(E22-F$2)/D22</f>
        <v>0.717532313358349</v>
      </c>
      <c r="G22" s="9" t="n">
        <f aca="false">IF(F22=MAX(F$15:F$35),1,0)</f>
        <v>0</v>
      </c>
      <c r="H22" s="9" t="n">
        <f aca="false">A22*G22</f>
        <v>0</v>
      </c>
    </row>
    <row r="23" customFormat="false" ht="12.8" hidden="false" customHeight="false" outlineLevel="0" collapsed="false">
      <c r="A23" s="0" t="n">
        <v>9</v>
      </c>
      <c r="B23" s="5" t="n">
        <v>0.600000000000001</v>
      </c>
      <c r="C23" s="5" t="n">
        <f aca="false">(1-B23)</f>
        <v>0.399999999999999</v>
      </c>
      <c r="D23" s="0" t="n">
        <f aca="false">SQRT((B23*B$3)^2+(C23*C$3)^2+2*B$8*B$3*C$3*B23*C23)</f>
        <v>4.68614980554399</v>
      </c>
      <c r="E23" s="0" t="n">
        <f aca="false">B23*B$2+C23*C$2</f>
        <v>5.4</v>
      </c>
      <c r="F23" s="0" t="n">
        <f aca="false">(E23-F$2)/D23</f>
        <v>0.725542319619744</v>
      </c>
      <c r="G23" s="9" t="n">
        <f aca="false">IF(F23=MAX(F$15:F$35),1,0)</f>
        <v>0</v>
      </c>
      <c r="H23" s="9" t="n">
        <f aca="false">A23*G23</f>
        <v>0</v>
      </c>
    </row>
    <row r="24" customFormat="false" ht="12.8" hidden="false" customHeight="false" outlineLevel="0" collapsed="false">
      <c r="A24" s="0" t="n">
        <v>10</v>
      </c>
      <c r="B24" s="5" t="n">
        <v>0.550000000000001</v>
      </c>
      <c r="C24" s="5" t="n">
        <f aca="false">(1-B24)</f>
        <v>0.449999999999999</v>
      </c>
      <c r="D24" s="0" t="n">
        <f aca="false">SQRT((B24*B$3)^2+(C24*C$3)^2+2*B$8*B$3*C$3*B24*C24)</f>
        <v>4.71990466005406</v>
      </c>
      <c r="E24" s="0" t="n">
        <f aca="false">B24*B$2+C24*C$2</f>
        <v>5.45</v>
      </c>
      <c r="F24" s="0" t="n">
        <f aca="false">(E24-F$2)/D24</f>
        <v>0.730946967890764</v>
      </c>
      <c r="G24" s="9" t="n">
        <f aca="false">IF(F24=MAX(F$15:F$35),1,0)</f>
        <v>0</v>
      </c>
      <c r="H24" s="9" t="n">
        <f aca="false">A24*G24</f>
        <v>0</v>
      </c>
    </row>
    <row r="25" customFormat="false" ht="12.8" hidden="false" customHeight="false" outlineLevel="0" collapsed="false">
      <c r="A25" s="0" t="n">
        <v>11</v>
      </c>
      <c r="B25" s="5" t="n">
        <v>0.500000000000001</v>
      </c>
      <c r="C25" s="5" t="n">
        <f aca="false">(1-B25)</f>
        <v>0.499999999999999</v>
      </c>
      <c r="D25" s="0" t="n">
        <f aca="false">SQRT((B25*B$3)^2+(C25*C$3)^2+2*B$8*B$3*C$3*B25*C25)</f>
        <v>4.76969600708473</v>
      </c>
      <c r="E25" s="0" t="n">
        <f aca="false">B25*B$2+C25*C$2</f>
        <v>5.5</v>
      </c>
      <c r="F25" s="0" t="n">
        <f aca="false">(E25-F$2)/D25</f>
        <v>0.733799385705343</v>
      </c>
      <c r="G25" s="9" t="n">
        <f aca="false">IF(F25=MAX(F$15:F$35),1,0)</f>
        <v>0</v>
      </c>
      <c r="H25" s="9" t="n">
        <f aca="false">A25*G25</f>
        <v>0</v>
      </c>
    </row>
    <row r="26" customFormat="false" ht="12.8" hidden="false" customHeight="false" outlineLevel="0" collapsed="false">
      <c r="A26" s="0" t="n">
        <v>12</v>
      </c>
      <c r="B26" s="5" t="n">
        <v>0.450000000000001</v>
      </c>
      <c r="C26" s="5" t="n">
        <f aca="false">(1-B26)</f>
        <v>0.549999999999999</v>
      </c>
      <c r="D26" s="0" t="n">
        <f aca="false">SQRT((B26*B$3)^2+(C26*C$3)^2+2*B$8*B$3*C$3*B26*C26)</f>
        <v>4.83502843838586</v>
      </c>
      <c r="E26" s="0" t="n">
        <f aca="false">B26*B$2+C26*C$2</f>
        <v>5.55</v>
      </c>
      <c r="F26" s="0" t="n">
        <f aca="false">(E26-F$2)/D26</f>
        <v>0.734225257459942</v>
      </c>
      <c r="G26" s="9" t="n">
        <f aca="false">IF(F26=MAX(F$15:F$35),1,0)</f>
        <v>1</v>
      </c>
      <c r="H26" s="9" t="n">
        <f aca="false">A26*G26</f>
        <v>12</v>
      </c>
    </row>
    <row r="27" customFormat="false" ht="12.8" hidden="false" customHeight="false" outlineLevel="0" collapsed="false">
      <c r="A27" s="0" t="n">
        <v>13</v>
      </c>
      <c r="B27" s="5" t="n">
        <v>0.400000000000001</v>
      </c>
      <c r="C27" s="5" t="n">
        <f aca="false">(1-B27)</f>
        <v>0.599999999999999</v>
      </c>
      <c r="D27" s="0" t="n">
        <f aca="false">SQRT((B27*B$3)^2+(C27*C$3)^2+2*B$8*B$3*C$3*B27*C27)</f>
        <v>4.9152822909778</v>
      </c>
      <c r="E27" s="0" t="n">
        <f aca="false">B27*B$2+C27*C$2</f>
        <v>5.6</v>
      </c>
      <c r="F27" s="0" t="n">
        <f aca="false">(E27-F$2)/D27</f>
        <v>0.732409612894044</v>
      </c>
      <c r="G27" s="9" t="n">
        <f aca="false">IF(F27=MAX(F$15:F$35),1,0)</f>
        <v>0</v>
      </c>
      <c r="H27" s="9" t="n">
        <f aca="false">A27*G27</f>
        <v>0</v>
      </c>
    </row>
    <row r="28" customFormat="false" ht="12.8" hidden="false" customHeight="false" outlineLevel="0" collapsed="false">
      <c r="A28" s="0" t="n">
        <v>14</v>
      </c>
      <c r="B28" s="5" t="n">
        <v>0.350000000000001</v>
      </c>
      <c r="C28" s="5" t="n">
        <f aca="false">(1-B28)</f>
        <v>0.649999999999999</v>
      </c>
      <c r="D28" s="0" t="n">
        <f aca="false">SQRT((B28*B$3)^2+(C28*C$3)^2+2*B$8*B$3*C$3*B28*C28)</f>
        <v>5.00974051224212</v>
      </c>
      <c r="E28" s="0" t="n">
        <f aca="false">B28*B$2+C28*C$2</f>
        <v>5.65</v>
      </c>
      <c r="F28" s="0" t="n">
        <f aca="false">(E28-F$2)/D28</f>
        <v>0.72858065025137</v>
      </c>
      <c r="G28" s="9" t="n">
        <f aca="false">IF(F28=MAX(F$15:F$35),1,0)</f>
        <v>0</v>
      </c>
      <c r="H28" s="9" t="n">
        <f aca="false">A28*G28</f>
        <v>0</v>
      </c>
    </row>
    <row r="29" customFormat="false" ht="12.8" hidden="false" customHeight="false" outlineLevel="0" collapsed="false">
      <c r="A29" s="0" t="n">
        <v>15</v>
      </c>
      <c r="B29" s="5" t="n">
        <v>0.300000000000001</v>
      </c>
      <c r="C29" s="5" t="n">
        <f aca="false">(1-B29)</f>
        <v>0.699999999999999</v>
      </c>
      <c r="D29" s="0" t="n">
        <f aca="false">SQRT((B29*B$3)^2+(C29*C$3)^2+2*B$8*B$3*C$3*B29*C29)</f>
        <v>5.11761663276959</v>
      </c>
      <c r="E29" s="0" t="n">
        <f aca="false">B29*B$2+C29*C$2</f>
        <v>5.7</v>
      </c>
      <c r="F29" s="0" t="n">
        <f aca="false">(E29-F$2)/D29</f>
        <v>0.722992804171344</v>
      </c>
      <c r="G29" s="9" t="n">
        <f aca="false">IF(F29=MAX(F$15:F$35),1,0)</f>
        <v>0</v>
      </c>
      <c r="H29" s="9" t="n">
        <f aca="false">A29*G29</f>
        <v>0</v>
      </c>
    </row>
    <row r="30" customFormat="false" ht="12.8" hidden="false" customHeight="false" outlineLevel="0" collapsed="false">
      <c r="A30" s="0" t="n">
        <v>16</v>
      </c>
      <c r="B30" s="5" t="n">
        <v>0.250000000000002</v>
      </c>
      <c r="C30" s="5" t="n">
        <f aca="false">(1-B30)</f>
        <v>0.749999999999998</v>
      </c>
      <c r="D30" s="0" t="n">
        <f aca="false">SQRT((B30*B$3)^2+(C30*C$3)^2+2*B$8*B$3*C$3*B30*C30)</f>
        <v>5.23808170993924</v>
      </c>
      <c r="E30" s="0" t="n">
        <f aca="false">B30*B$2+C30*C$2</f>
        <v>5.75</v>
      </c>
      <c r="F30" s="0" t="n">
        <f aca="false">(E30-F$2)/D30</f>
        <v>0.715910939855022</v>
      </c>
      <c r="G30" s="9" t="n">
        <f aca="false">IF(F30=MAX(F$15:F$35),1,0)</f>
        <v>0</v>
      </c>
      <c r="H30" s="9" t="n">
        <f aca="false">A30*G30</f>
        <v>0</v>
      </c>
    </row>
    <row r="31" customFormat="false" ht="12.8" hidden="false" customHeight="false" outlineLevel="0" collapsed="false">
      <c r="A31" s="0" t="n">
        <v>17</v>
      </c>
      <c r="B31" s="5" t="n">
        <v>0.200000000000002</v>
      </c>
      <c r="C31" s="5" t="n">
        <f aca="false">(1-B31)</f>
        <v>0.799999999999998</v>
      </c>
      <c r="D31" s="0" t="n">
        <f aca="false">SQRT((B31*B$3)^2+(C31*C$3)^2+2*B$8*B$3*C$3*B31*C31)</f>
        <v>5.37028863283902</v>
      </c>
      <c r="E31" s="0" t="n">
        <f aca="false">B31*B$2+C31*C$2</f>
        <v>5.8</v>
      </c>
      <c r="F31" s="0" t="n">
        <f aca="false">(E31-F$2)/D31</f>
        <v>0.707596976587666</v>
      </c>
      <c r="G31" s="9" t="n">
        <f aca="false">IF(F31=MAX(F$15:F$35),1,0)</f>
        <v>0</v>
      </c>
      <c r="H31" s="9" t="n">
        <f aca="false">A31*G31</f>
        <v>0</v>
      </c>
    </row>
    <row r="32" customFormat="false" ht="12.8" hidden="false" customHeight="false" outlineLevel="0" collapsed="false">
      <c r="A32" s="0" t="n">
        <v>18</v>
      </c>
      <c r="B32" s="5" t="n">
        <v>0.150000000000002</v>
      </c>
      <c r="C32" s="5" t="n">
        <f aca="false">(1-B32)</f>
        <v>0.849999999999998</v>
      </c>
      <c r="D32" s="0" t="n">
        <f aca="false">SQRT((B32*B$3)^2+(C32*C$3)^2+2*B$8*B$3*C$3*B32*C32)</f>
        <v>5.51339278484673</v>
      </c>
      <c r="E32" s="0" t="n">
        <f aca="false">B32*B$2+C32*C$2</f>
        <v>5.85</v>
      </c>
      <c r="F32" s="0" t="n">
        <f aca="false">(E32-F$2)/D32</f>
        <v>0.698299604298377</v>
      </c>
      <c r="G32" s="9" t="n">
        <f aca="false">IF(F32=MAX(F$15:F$35),1,0)</f>
        <v>0</v>
      </c>
      <c r="H32" s="9" t="n">
        <f aca="false">A32*G32</f>
        <v>0</v>
      </c>
    </row>
    <row r="33" customFormat="false" ht="12.8" hidden="false" customHeight="false" outlineLevel="0" collapsed="false">
      <c r="A33" s="0" t="n">
        <v>19</v>
      </c>
      <c r="B33" s="5" t="n">
        <v>0.100000000000002</v>
      </c>
      <c r="C33" s="5" t="n">
        <f aca="false">(1-B33)</f>
        <v>0.899999999999998</v>
      </c>
      <c r="D33" s="0" t="n">
        <f aca="false">SQRT((B33*B$3)^2+(C33*C$3)^2+2*B$8*B$3*C$3*B33*C33)</f>
        <v>5.66656862660287</v>
      </c>
      <c r="E33" s="0" t="n">
        <f aca="false">B33*B$2+C33*C$2</f>
        <v>5.9</v>
      </c>
      <c r="F33" s="0" t="n">
        <f aca="false">(E33-F$2)/D33</f>
        <v>0.688247201611686</v>
      </c>
      <c r="G33" s="9" t="n">
        <f aca="false">IF(F33=MAX(F$15:F$35),1,0)</f>
        <v>0</v>
      </c>
      <c r="H33" s="9" t="n">
        <f aca="false">A33*G33</f>
        <v>0</v>
      </c>
    </row>
    <row r="34" customFormat="false" ht="12.8" hidden="false" customHeight="false" outlineLevel="0" collapsed="false">
      <c r="A34" s="0" t="n">
        <v>20</v>
      </c>
      <c r="B34" s="5" t="n">
        <v>0.0500000000000019</v>
      </c>
      <c r="C34" s="5" t="n">
        <f aca="false">(1-B34)</f>
        <v>0.949999999999998</v>
      </c>
      <c r="D34" s="0" t="n">
        <f aca="false">SQRT((B34*B$3)^2+(C34*C$3)^2+2*B$8*B$3*C$3*B34*C34)</f>
        <v>5.82902221646135</v>
      </c>
      <c r="E34" s="0" t="n">
        <f aca="false">B34*B$2+C34*C$2</f>
        <v>5.95</v>
      </c>
      <c r="F34" s="0" t="n">
        <f aca="false">(E34-F$2)/D34</f>
        <v>0.677643668752037</v>
      </c>
      <c r="G34" s="9" t="n">
        <f aca="false">IF(F34=MAX(F$15:F$35),1,0)</f>
        <v>0</v>
      </c>
      <c r="H34" s="9" t="n">
        <f aca="false">A34*G34</f>
        <v>0</v>
      </c>
    </row>
    <row r="35" customFormat="false" ht="12.8" hidden="false" customHeight="false" outlineLevel="0" collapsed="false">
      <c r="A35" s="0" t="n">
        <v>21</v>
      </c>
      <c r="B35" s="5" t="n">
        <v>1.99840144432528E-015</v>
      </c>
      <c r="C35" s="5" t="n">
        <f aca="false">(1-B35)</f>
        <v>0.999999999999998</v>
      </c>
      <c r="D35" s="0" t="n">
        <f aca="false">SQRT((B35*B$3)^2+(C35*C$3)^2+2*B$8*B$3*C$3*B35*C35)</f>
        <v>5.99999999999999</v>
      </c>
      <c r="E35" s="0" t="n">
        <f aca="false">B35*B$2+C35*C$2</f>
        <v>6</v>
      </c>
      <c r="F35" s="0" t="n">
        <f aca="false">(E35-F$2)/D35</f>
        <v>0.666666666666667</v>
      </c>
      <c r="G35" s="9" t="n">
        <f aca="false">IF(F35=MAX(F$15:F$35),1,0)</f>
        <v>0</v>
      </c>
      <c r="H35" s="9" t="n">
        <f aca="false">A35*G35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&amp;C&amp;"DejaVu Sans,Book"&amp;A</oddHeader>
    <oddFooter>&amp;C&amp;"DejaVu Sans,Book"Page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14" activeCellId="0" sqref="G1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B1" s="0" t="s">
        <v>12</v>
      </c>
      <c r="C1" s="0" t="s">
        <v>13</v>
      </c>
      <c r="H1" s="0" t="s">
        <v>28</v>
      </c>
      <c r="I1" s="0" t="s">
        <v>29</v>
      </c>
      <c r="J1" s="0" t="s">
        <v>30</v>
      </c>
      <c r="K1" s="0" t="s">
        <v>31</v>
      </c>
    </row>
    <row r="2" customFormat="false" ht="12.8" hidden="false" customHeight="false" outlineLevel="0" collapsed="false">
      <c r="A2" s="0" t="s">
        <v>17</v>
      </c>
      <c r="B2" s="0" t="n">
        <f aca="false">pm!F2</f>
        <v>2</v>
      </c>
      <c r="C2" s="0" t="n">
        <f aca="false">pm!H2</f>
        <v>5.55</v>
      </c>
      <c r="G2" s="0" t="s">
        <v>18</v>
      </c>
      <c r="H2" s="6" t="n">
        <f aca="true">OFFSET($A$14,$I$2,4)</f>
        <v>3.2425</v>
      </c>
      <c r="I2" s="6" t="n">
        <f aca="false">SUM(H15:H35)</f>
        <v>8</v>
      </c>
      <c r="J2" s="6" t="n">
        <f aca="true">OFFSET($A$14,$I$2,1)</f>
        <v>0.650000000000001</v>
      </c>
      <c r="K2" s="6" t="n">
        <f aca="true">OFFSET($A$14,$I$2,2)</f>
        <v>0.349999999999999</v>
      </c>
    </row>
    <row r="3" customFormat="false" ht="12.8" hidden="false" customHeight="false" outlineLevel="0" collapsed="false">
      <c r="A3" s="0" t="s">
        <v>20</v>
      </c>
      <c r="B3" s="0" t="n">
        <f aca="false">pm!F3</f>
        <v>0</v>
      </c>
      <c r="C3" s="0" t="n">
        <f aca="false">pm!H3</f>
        <v>4.83502843838586</v>
      </c>
      <c r="G3" s="0" t="s">
        <v>21</v>
      </c>
      <c r="H3" s="6" t="n">
        <f aca="true">OFFSET($A$14,$I$2,3)</f>
        <v>1.69225995343505</v>
      </c>
    </row>
    <row r="14" customFormat="false" ht="12.8" hidden="false" customHeight="false" outlineLevel="0" collapsed="false">
      <c r="A14" s="0" t="s">
        <v>14</v>
      </c>
      <c r="B14" s="0" t="s">
        <v>30</v>
      </c>
      <c r="C14" s="0" t="s">
        <v>31</v>
      </c>
      <c r="D14" s="0" t="s">
        <v>22</v>
      </c>
      <c r="E14" s="0" t="s">
        <v>18</v>
      </c>
      <c r="G14" s="3" t="s">
        <v>32</v>
      </c>
    </row>
    <row r="15" customFormat="false" ht="12.8" hidden="false" customHeight="false" outlineLevel="0" collapsed="false">
      <c r="A15" s="0" t="n">
        <v>1</v>
      </c>
      <c r="B15" s="0" t="n">
        <v>1</v>
      </c>
      <c r="C15" s="0" t="n">
        <f aca="false">(1-B15)</f>
        <v>0</v>
      </c>
      <c r="D15" s="0" t="n">
        <f aca="false">SQRT((B15*B$3)^2+(C15*C$3)^2+2*B$8*B$3*C$3*B15*C15)</f>
        <v>0</v>
      </c>
      <c r="E15" s="0" t="n">
        <f aca="false">B15*B$2+C15*C$2</f>
        <v>2</v>
      </c>
      <c r="H15" s="9" t="n">
        <f aca="false">A15*G15</f>
        <v>0</v>
      </c>
    </row>
    <row r="16" customFormat="false" ht="12.8" hidden="false" customHeight="false" outlineLevel="0" collapsed="false">
      <c r="A16" s="0" t="n">
        <v>2</v>
      </c>
      <c r="B16" s="0" t="n">
        <v>0.95</v>
      </c>
      <c r="C16" s="0" t="n">
        <f aca="false">(1-B16)</f>
        <v>0.0499999999999999</v>
      </c>
      <c r="D16" s="0" t="n">
        <f aca="false">SQRT((B16*B$3)^2+(C16*C$3)^2+2*B$8*B$3*C$3*B16*C16)</f>
        <v>0.241751421919293</v>
      </c>
      <c r="E16" s="0" t="n">
        <f aca="false">B16*B$2+C16*C$2</f>
        <v>2.1775</v>
      </c>
      <c r="H16" s="9" t="n">
        <f aca="false">A16*G16</f>
        <v>0</v>
      </c>
    </row>
    <row r="17" customFormat="false" ht="12.8" hidden="false" customHeight="false" outlineLevel="0" collapsed="false">
      <c r="A17" s="0" t="n">
        <v>3</v>
      </c>
      <c r="B17" s="0" t="n">
        <v>0.9</v>
      </c>
      <c r="C17" s="0" t="n">
        <f aca="false">(1-B17)</f>
        <v>0.1</v>
      </c>
      <c r="D17" s="0" t="n">
        <f aca="false">SQRT((B17*B$3)^2+(C17*C$3)^2+2*B$8*B$3*C$3*B17*C17)</f>
        <v>0.483502843838586</v>
      </c>
      <c r="E17" s="0" t="n">
        <f aca="false">B17*B$2+C17*C$2</f>
        <v>2.355</v>
      </c>
      <c r="H17" s="9" t="n">
        <f aca="false">A17*G17</f>
        <v>0</v>
      </c>
    </row>
    <row r="18" customFormat="false" ht="12.8" hidden="false" customHeight="false" outlineLevel="0" collapsed="false">
      <c r="A18" s="0" t="n">
        <v>4</v>
      </c>
      <c r="B18" s="0" t="n">
        <v>0.85</v>
      </c>
      <c r="C18" s="0" t="n">
        <f aca="false">(1-B18)</f>
        <v>0.15</v>
      </c>
      <c r="D18" s="0" t="n">
        <f aca="false">SQRT((B18*B$3)^2+(C18*C$3)^2+2*B$8*B$3*C$3*B18*C18)</f>
        <v>0.725254265757879</v>
      </c>
      <c r="E18" s="0" t="n">
        <f aca="false">B18*B$2+C18*C$2</f>
        <v>2.5325</v>
      </c>
      <c r="H18" s="9" t="n">
        <f aca="false">A18*G18</f>
        <v>0</v>
      </c>
    </row>
    <row r="19" customFormat="false" ht="12.8" hidden="false" customHeight="false" outlineLevel="0" collapsed="false">
      <c r="A19" s="0" t="n">
        <v>5</v>
      </c>
      <c r="B19" s="0" t="n">
        <v>0.8</v>
      </c>
      <c r="C19" s="0" t="n">
        <f aca="false">(1-B19)</f>
        <v>0.2</v>
      </c>
      <c r="D19" s="0" t="n">
        <f aca="false">SQRT((B19*B$3)^2+(C19*C$3)^2+2*B$8*B$3*C$3*B19*C19)</f>
        <v>0.967005687677171</v>
      </c>
      <c r="E19" s="0" t="n">
        <f aca="false">B19*B$2+C19*C$2</f>
        <v>2.71</v>
      </c>
      <c r="H19" s="9" t="n">
        <f aca="false">A19*G19</f>
        <v>0</v>
      </c>
    </row>
    <row r="20" customFormat="false" ht="12.8" hidden="false" customHeight="false" outlineLevel="0" collapsed="false">
      <c r="A20" s="0" t="n">
        <v>6</v>
      </c>
      <c r="B20" s="0" t="n">
        <v>0.75</v>
      </c>
      <c r="C20" s="0" t="n">
        <f aca="false">(1-B20)</f>
        <v>0.25</v>
      </c>
      <c r="D20" s="0" t="n">
        <f aca="false">SQRT((B20*B$3)^2+(C20*C$3)^2+2*B$8*B$3*C$3*B20*C20)</f>
        <v>1.20875710959646</v>
      </c>
      <c r="E20" s="0" t="n">
        <f aca="false">B20*B$2+C20*C$2</f>
        <v>2.8875</v>
      </c>
      <c r="H20" s="9" t="n">
        <f aca="false">A20*G20</f>
        <v>0</v>
      </c>
    </row>
    <row r="21" customFormat="false" ht="12.8" hidden="false" customHeight="false" outlineLevel="0" collapsed="false">
      <c r="A21" s="0" t="n">
        <v>7</v>
      </c>
      <c r="B21" s="0" t="n">
        <v>0.700000000000001</v>
      </c>
      <c r="C21" s="0" t="n">
        <f aca="false">(1-B21)</f>
        <v>0.299999999999999</v>
      </c>
      <c r="D21" s="0" t="n">
        <f aca="false">SQRT((B21*B$3)^2+(C21*C$3)^2+2*B$8*B$3*C$3*B21*C21)</f>
        <v>1.45050853151575</v>
      </c>
      <c r="E21" s="0" t="n">
        <f aca="false">B21*B$2+C21*C$2</f>
        <v>3.065</v>
      </c>
      <c r="H21" s="9" t="n">
        <f aca="false">A21*G21</f>
        <v>0</v>
      </c>
    </row>
    <row r="22" customFormat="false" ht="12.8" hidden="false" customHeight="false" outlineLevel="0" collapsed="false">
      <c r="A22" s="0" t="n">
        <v>8</v>
      </c>
      <c r="B22" s="0" t="n">
        <v>0.650000000000001</v>
      </c>
      <c r="C22" s="0" t="n">
        <f aca="false">(1-B22)</f>
        <v>0.349999999999999</v>
      </c>
      <c r="D22" s="0" t="n">
        <f aca="false">SQRT((B22*B$3)^2+(C22*C$3)^2+2*B$8*B$3*C$3*B22*C22)</f>
        <v>1.69225995343505</v>
      </c>
      <c r="E22" s="0" t="n">
        <f aca="false">B22*B$2+C22*C$2</f>
        <v>3.2425</v>
      </c>
      <c r="G22" s="0" t="n">
        <v>1</v>
      </c>
      <c r="H22" s="9" t="n">
        <f aca="false">A22*G22</f>
        <v>8</v>
      </c>
    </row>
    <row r="23" customFormat="false" ht="12.8" hidden="false" customHeight="false" outlineLevel="0" collapsed="false">
      <c r="A23" s="0" t="n">
        <v>9</v>
      </c>
      <c r="B23" s="0" t="n">
        <v>0.600000000000001</v>
      </c>
      <c r="C23" s="0" t="n">
        <f aca="false">(1-B23)</f>
        <v>0.399999999999999</v>
      </c>
      <c r="D23" s="0" t="n">
        <f aca="false">SQRT((B23*B$3)^2+(C23*C$3)^2+2*B$8*B$3*C$3*B23*C23)</f>
        <v>1.93401137535434</v>
      </c>
      <c r="E23" s="0" t="n">
        <f aca="false">B23*B$2+C23*C$2</f>
        <v>3.42</v>
      </c>
      <c r="H23" s="9" t="n">
        <f aca="false">A23*G23</f>
        <v>0</v>
      </c>
    </row>
    <row r="24" customFormat="false" ht="12.8" hidden="false" customHeight="false" outlineLevel="0" collapsed="false">
      <c r="A24" s="0" t="n">
        <v>10</v>
      </c>
      <c r="B24" s="0" t="n">
        <v>0.550000000000001</v>
      </c>
      <c r="C24" s="0" t="n">
        <f aca="false">(1-B24)</f>
        <v>0.449999999999999</v>
      </c>
      <c r="D24" s="0" t="n">
        <f aca="false">SQRT((B24*B$3)^2+(C24*C$3)^2+2*B$8*B$3*C$3*B24*C24)</f>
        <v>2.17576279727363</v>
      </c>
      <c r="E24" s="0" t="n">
        <f aca="false">B24*B$2+C24*C$2</f>
        <v>3.5975</v>
      </c>
      <c r="H24" s="9" t="n">
        <f aca="false">A24*G24</f>
        <v>0</v>
      </c>
    </row>
    <row r="25" customFormat="false" ht="12.8" hidden="false" customHeight="false" outlineLevel="0" collapsed="false">
      <c r="A25" s="0" t="n">
        <v>11</v>
      </c>
      <c r="B25" s="0" t="n">
        <v>0.500000000000001</v>
      </c>
      <c r="C25" s="0" t="n">
        <f aca="false">(1-B25)</f>
        <v>0.499999999999999</v>
      </c>
      <c r="D25" s="0" t="n">
        <f aca="false">SQRT((B25*B$3)^2+(C25*C$3)^2+2*B$8*B$3*C$3*B25*C25)</f>
        <v>2.41751421919292</v>
      </c>
      <c r="E25" s="0" t="n">
        <f aca="false">B25*B$2+C25*C$2</f>
        <v>3.775</v>
      </c>
      <c r="H25" s="9" t="n">
        <f aca="false">A25*G25</f>
        <v>0</v>
      </c>
    </row>
    <row r="26" customFormat="false" ht="12.8" hidden="false" customHeight="false" outlineLevel="0" collapsed="false">
      <c r="A26" s="0" t="n">
        <v>12</v>
      </c>
      <c r="B26" s="0" t="n">
        <v>0.450000000000001</v>
      </c>
      <c r="C26" s="0" t="n">
        <f aca="false">(1-B26)</f>
        <v>0.549999999999999</v>
      </c>
      <c r="D26" s="0" t="n">
        <f aca="false">SQRT((B26*B$3)^2+(C26*C$3)^2+2*B$8*B$3*C$3*B26*C26)</f>
        <v>2.65926564111222</v>
      </c>
      <c r="E26" s="0" t="n">
        <f aca="false">B26*B$2+C26*C$2</f>
        <v>3.9525</v>
      </c>
      <c r="H26" s="9" t="n">
        <f aca="false">A26*G26</f>
        <v>0</v>
      </c>
    </row>
    <row r="27" customFormat="false" ht="12.8" hidden="false" customHeight="false" outlineLevel="0" collapsed="false">
      <c r="A27" s="0" t="n">
        <v>13</v>
      </c>
      <c r="B27" s="0" t="n">
        <v>0.400000000000001</v>
      </c>
      <c r="C27" s="0" t="n">
        <f aca="false">(1-B27)</f>
        <v>0.599999999999999</v>
      </c>
      <c r="D27" s="0" t="n">
        <f aca="false">SQRT((B27*B$3)^2+(C27*C$3)^2+2*B$8*B$3*C$3*B27*C27)</f>
        <v>2.90101706303151</v>
      </c>
      <c r="E27" s="0" t="n">
        <f aca="false">B27*B$2+C27*C$2</f>
        <v>4.13</v>
      </c>
      <c r="H27" s="9" t="n">
        <f aca="false">A27*G27</f>
        <v>0</v>
      </c>
    </row>
    <row r="28" customFormat="false" ht="12.8" hidden="false" customHeight="false" outlineLevel="0" collapsed="false">
      <c r="A28" s="0" t="n">
        <v>14</v>
      </c>
      <c r="B28" s="0" t="n">
        <v>0.350000000000001</v>
      </c>
      <c r="C28" s="0" t="n">
        <f aca="false">(1-B28)</f>
        <v>0.649999999999999</v>
      </c>
      <c r="D28" s="0" t="n">
        <f aca="false">SQRT((B28*B$3)^2+(C28*C$3)^2+2*B$8*B$3*C$3*B28*C28)</f>
        <v>3.1427684849508</v>
      </c>
      <c r="E28" s="0" t="n">
        <f aca="false">B28*B$2+C28*C$2</f>
        <v>4.3075</v>
      </c>
      <c r="H28" s="9" t="n">
        <f aca="false">A28*G28</f>
        <v>0</v>
      </c>
    </row>
    <row r="29" customFormat="false" ht="12.8" hidden="false" customHeight="false" outlineLevel="0" collapsed="false">
      <c r="A29" s="0" t="n">
        <v>15</v>
      </c>
      <c r="B29" s="0" t="n">
        <v>0.300000000000001</v>
      </c>
      <c r="C29" s="0" t="n">
        <f aca="false">(1-B29)</f>
        <v>0.699999999999999</v>
      </c>
      <c r="D29" s="0" t="n">
        <f aca="false">SQRT((B29*B$3)^2+(C29*C$3)^2+2*B$8*B$3*C$3*B29*C29)</f>
        <v>3.3845199068701</v>
      </c>
      <c r="E29" s="0" t="n">
        <f aca="false">B29*B$2+C29*C$2</f>
        <v>4.485</v>
      </c>
      <c r="H29" s="9" t="n">
        <f aca="false">A29*G29</f>
        <v>0</v>
      </c>
    </row>
    <row r="30" customFormat="false" ht="12.8" hidden="false" customHeight="false" outlineLevel="0" collapsed="false">
      <c r="A30" s="0" t="n">
        <v>16</v>
      </c>
      <c r="B30" s="0" t="n">
        <v>0.250000000000002</v>
      </c>
      <c r="C30" s="0" t="n">
        <f aca="false">(1-B30)</f>
        <v>0.749999999999998</v>
      </c>
      <c r="D30" s="0" t="n">
        <f aca="false">SQRT((B30*B$3)^2+(C30*C$3)^2+2*B$8*B$3*C$3*B30*C30)</f>
        <v>3.62627132878938</v>
      </c>
      <c r="E30" s="0" t="n">
        <f aca="false">B30*B$2+C30*C$2</f>
        <v>4.66249999999999</v>
      </c>
      <c r="H30" s="9" t="n">
        <f aca="false">A30*G30</f>
        <v>0</v>
      </c>
    </row>
    <row r="31" customFormat="false" ht="12.8" hidden="false" customHeight="false" outlineLevel="0" collapsed="false">
      <c r="A31" s="0" t="n">
        <v>17</v>
      </c>
      <c r="B31" s="0" t="n">
        <v>0.200000000000002</v>
      </c>
      <c r="C31" s="0" t="n">
        <f aca="false">(1-B31)</f>
        <v>0.799999999999998</v>
      </c>
      <c r="D31" s="0" t="n">
        <f aca="false">SQRT((B31*B$3)^2+(C31*C$3)^2+2*B$8*B$3*C$3*B31*C31)</f>
        <v>3.86802275070868</v>
      </c>
      <c r="E31" s="0" t="n">
        <f aca="false">B31*B$2+C31*C$2</f>
        <v>4.83999999999999</v>
      </c>
      <c r="H31" s="9" t="n">
        <f aca="false">A31*G31</f>
        <v>0</v>
      </c>
    </row>
    <row r="32" customFormat="false" ht="12.8" hidden="false" customHeight="false" outlineLevel="0" collapsed="false">
      <c r="A32" s="0" t="n">
        <v>18</v>
      </c>
      <c r="B32" s="0" t="n">
        <v>0.150000000000002</v>
      </c>
      <c r="C32" s="0" t="n">
        <f aca="false">(1-B32)</f>
        <v>0.849999999999998</v>
      </c>
      <c r="D32" s="0" t="n">
        <f aca="false">SQRT((B32*B$3)^2+(C32*C$3)^2+2*B$8*B$3*C$3*B32*C32)</f>
        <v>4.10977417262797</v>
      </c>
      <c r="E32" s="0" t="n">
        <f aca="false">B32*B$2+C32*C$2</f>
        <v>5.01749999999999</v>
      </c>
      <c r="H32" s="9" t="n">
        <f aca="false">A32*G32</f>
        <v>0</v>
      </c>
    </row>
    <row r="33" customFormat="false" ht="12.8" hidden="false" customHeight="false" outlineLevel="0" collapsed="false">
      <c r="A33" s="0" t="n">
        <v>19</v>
      </c>
      <c r="B33" s="0" t="n">
        <v>0.100000000000002</v>
      </c>
      <c r="C33" s="0" t="n">
        <f aca="false">(1-B33)</f>
        <v>0.899999999999998</v>
      </c>
      <c r="D33" s="0" t="n">
        <f aca="false">SQRT((B33*B$3)^2+(C33*C$3)^2+2*B$8*B$3*C$3*B33*C33)</f>
        <v>4.35152559454726</v>
      </c>
      <c r="E33" s="0" t="n">
        <f aca="false">B33*B$2+C33*C$2</f>
        <v>5.19499999999999</v>
      </c>
      <c r="H33" s="9" t="n">
        <f aca="false">A33*G33</f>
        <v>0</v>
      </c>
    </row>
    <row r="34" customFormat="false" ht="12.8" hidden="false" customHeight="false" outlineLevel="0" collapsed="false">
      <c r="A34" s="0" t="n">
        <v>20</v>
      </c>
      <c r="B34" s="0" t="n">
        <v>0.0500000000000019</v>
      </c>
      <c r="C34" s="0" t="n">
        <f aca="false">(1-B34)</f>
        <v>0.949999999999998</v>
      </c>
      <c r="D34" s="0" t="n">
        <f aca="false">SQRT((B34*B$3)^2+(C34*C$3)^2+2*B$8*B$3*C$3*B34*C34)</f>
        <v>4.59327701646656</v>
      </c>
      <c r="E34" s="0" t="n">
        <f aca="false">B34*B$2+C34*C$2</f>
        <v>5.37249999999999</v>
      </c>
      <c r="H34" s="9" t="n">
        <f aca="false">A34*G34</f>
        <v>0</v>
      </c>
    </row>
    <row r="35" customFormat="false" ht="12.8" hidden="false" customHeight="false" outlineLevel="0" collapsed="false">
      <c r="A35" s="0" t="n">
        <v>21</v>
      </c>
      <c r="B35" s="0" t="n">
        <v>1.99840144432528E-015</v>
      </c>
      <c r="C35" s="0" t="n">
        <f aca="false">(1-B35)</f>
        <v>0.999999999999998</v>
      </c>
      <c r="D35" s="0" t="n">
        <f aca="false">SQRT((B35*B$3)^2+(C35*C$3)^2+2*B$8*B$3*C$3*B35*C35)</f>
        <v>4.83502843838585</v>
      </c>
      <c r="E35" s="0" t="n">
        <f aca="false">B35*B$2+C35*C$2</f>
        <v>5.54999999999999</v>
      </c>
      <c r="H35" s="9" t="n">
        <f aca="false">A35*G35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&amp;C&amp;"DejaVu Sans,Book"&amp;A</oddHeader>
    <oddFooter>&amp;C&amp;"DejaVu Sans,Book"Page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33</v>
      </c>
      <c r="B1" s="2" t="n">
        <v>2000000</v>
      </c>
    </row>
    <row r="3" customFormat="false" ht="12.8" hidden="false" customHeight="false" outlineLevel="0" collapsed="false">
      <c r="A3" s="0" t="s">
        <v>34</v>
      </c>
    </row>
    <row r="4" customFormat="false" ht="12.8" hidden="false" customHeight="false" outlineLevel="0" collapsed="false">
      <c r="A4" s="0" t="s">
        <v>35</v>
      </c>
      <c r="B4" s="4" t="n">
        <f aca="false">B1*3titoli!J2</f>
        <v>1300000</v>
      </c>
      <c r="C4" s="0" t="s">
        <v>36</v>
      </c>
    </row>
    <row r="5" customFormat="false" ht="12.8" hidden="false" customHeight="false" outlineLevel="0" collapsed="false">
      <c r="A5" s="0" t="s">
        <v>13</v>
      </c>
      <c r="B5" s="0" t="n">
        <f aca="false">B1*3titoli!K2</f>
        <v>699999.999999998</v>
      </c>
      <c r="C5" s="0" t="s">
        <v>37</v>
      </c>
      <c r="D5" s="0" t="s">
        <v>38</v>
      </c>
    </row>
    <row r="6" customFormat="false" ht="12.8" hidden="false" customHeight="false" outlineLevel="0" collapsed="false">
      <c r="D6" s="0" t="s">
        <v>10</v>
      </c>
      <c r="E6" s="4" t="n">
        <f aca="false">B5*pm!J2</f>
        <v>315000</v>
      </c>
    </row>
    <row r="7" customFormat="false" ht="12.8" hidden="false" customHeight="false" outlineLevel="0" collapsed="false">
      <c r="D7" s="0" t="s">
        <v>11</v>
      </c>
      <c r="E7" s="4" t="n">
        <f aca="false">B5*pm!K2</f>
        <v>384999.999999998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&amp;C&amp;"DejaVu Sans,Book"&amp;A</oddHeader>
    <oddFooter>&amp;C&amp;"DejaVu Sans,Book"Page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</TotalTime>
  <Application>LibreOffice/6.4.1.2$Linux_X86_64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2013-10-25T08:29:59Z</dcterms:created>
  <dc:creator>giulioni </dc:creator>
  <dc:description/>
  <dc:language>it-IT</dc:language>
  <cp:lastModifiedBy/>
  <dcterms:modified xsi:type="dcterms:W3CDTF">2020-03-13T09:43:36Z</dcterms:modified>
  <cp:revision>49</cp:revision>
  <dc:subject/>
  <dc:title/>
</cp:coreProperties>
</file>