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comments3.xml" ContentType="application/vnd.openxmlformats-officedocument.spreadsheetml.comment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struzioni" sheetId="1" state="visible" r:id="rId2"/>
    <sheet name="pm" sheetId="2" state="visible" r:id="rId3"/>
    <sheet name="4titoli" sheetId="3" state="visible" r:id="rId4"/>
    <sheet name="risultati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14" authorId="0">
      <text>
        <r>
          <rPr>
            <sz val="10"/>
            <rFont val="Arial"/>
            <family val="2"/>
          </rPr>
          <t xml:space="preserve">Vedi diapositiva 26</t>
        </r>
      </text>
    </comment>
    <comment ref="F14" authorId="0">
      <text>
        <r>
          <rPr>
            <sz val="10"/>
            <rFont val="Arial"/>
            <family val="2"/>
          </rPr>
          <t xml:space="preserve">Si veda diapositiva 26</t>
        </r>
      </text>
    </comment>
    <comment ref="H14" authorId="0">
      <text>
        <r>
          <rPr>
            <sz val="10"/>
            <rFont val="Arial"/>
            <family val="2"/>
          </rPr>
          <t xml:space="preserve">Assume valore 1 se si tratta del portafoglio di mercato (massimo premio per il rischio)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14" authorId="0">
      <text>
        <r>
          <rPr>
            <sz val="10"/>
            <rFont val="Arial"/>
            <family val="2"/>
          </rPr>
          <t xml:space="preserve">Inserisci 1 in corrispondenza del portafoglio che preferisci e 0 in corrispondenza di tutti gli altri</t>
        </r>
      </text>
    </comment>
  </commentList>
</comments>
</file>

<file path=xl/sharedStrings.xml><?xml version="1.0" encoding="utf-8"?>
<sst xmlns="http://schemas.openxmlformats.org/spreadsheetml/2006/main" count="66" uniqueCount="43">
  <si>
    <t xml:space="preserve">Il presenta file è costituito di 4 fogli</t>
  </si>
  <si>
    <t xml:space="preserve">Il primo foglio è quello che state vedendo e contiene delle indicazioni.</t>
  </si>
  <si>
    <t xml:space="preserve">Il secondo foglio (denominato pm) viene identificato il portafoglio di mercato tra quelli composti di titoli rischiosi</t>
  </si>
  <si>
    <t xml:space="preserve">Nel secondo foglio (denominato 4titoli) viene identificato l’insieme di scelta con un titolo privo di rischio e scelto il portafoglio</t>
  </si>
  <si>
    <t xml:space="preserve">Nel terzo foglio (denominato risultati) vengono utilizzati i risultati ottenuti nei due fogli precedenti per stabilire l’allocazione della ricchezza nelle attività finanziarie</t>
  </si>
  <si>
    <t xml:space="preserve">I colori delle caselle indicano quanto segue:</t>
  </si>
  <si>
    <t xml:space="preserve">parametri del modello: sono determinati dal mercato. L’utilizzatore di questo file dovrebbe cambiarli per vedere l’effetto sull’allocazione della ricchezza.</t>
  </si>
  <si>
    <t xml:space="preserve">scelta del soggetto: dipende dall’avversione al rischio dei soggetti. L’utilizzatore di questo file dovrebbe cambiarla per vedere l’effetto sull’allocazione della richhezza.</t>
  </si>
  <si>
    <t xml:space="preserve">risultati del modello</t>
  </si>
  <si>
    <t xml:space="preserve">possibili composizioni del portafoglo. Si noti che la somma per riga è sempre uguale a 1 (100%).  La modifica richiede un utilizzatore esperto in quanto richiede l’adeguamento anche di altre colonne.</t>
  </si>
  <si>
    <t xml:space="preserve">Azione 1</t>
  </si>
  <si>
    <t xml:space="preserve">Azione 2</t>
  </si>
  <si>
    <t xml:space="preserve">Azione 3</t>
  </si>
  <si>
    <t xml:space="preserve">titolo privo di rischio</t>
  </si>
  <si>
    <t xml:space="preserve">PM</t>
  </si>
  <si>
    <t xml:space="preserve"># portafoglio</t>
  </si>
  <si>
    <t xml:space="preserve">b1</t>
  </si>
  <si>
    <t xml:space="preserve">b2</t>
  </si>
  <si>
    <t xml:space="preserve">b3</t>
  </si>
  <si>
    <t xml:space="preserve">rendimento</t>
  </si>
  <si>
    <t xml:space="preserve">rendimento atteso</t>
  </si>
  <si>
    <t xml:space="preserve">rendimento attteso</t>
  </si>
  <si>
    <t xml:space="preserve">deviaz stand</t>
  </si>
  <si>
    <t xml:space="preserve">deviaz standard</t>
  </si>
  <si>
    <t xml:space="preserve">deviazione standard</t>
  </si>
  <si>
    <t xml:space="preserve">Coefficienti di correlazione</t>
  </si>
  <si>
    <t xml:space="preserve">Titolo 1</t>
  </si>
  <si>
    <t xml:space="preserve">Titolo 2</t>
  </si>
  <si>
    <t xml:space="preserve">Titolo 3</t>
  </si>
  <si>
    <t xml:space="preserve">#  portafoglio</t>
  </si>
  <si>
    <t xml:space="preserve">premio per il rischio</t>
  </si>
  <si>
    <t xml:space="preserve">PM?</t>
  </si>
  <si>
    <t xml:space="preserve">PS</t>
  </si>
  <si>
    <t xml:space="preserve">#</t>
  </si>
  <si>
    <t xml:space="preserve">bf</t>
  </si>
  <si>
    <t xml:space="preserve">bpm</t>
  </si>
  <si>
    <t xml:space="preserve">PS?</t>
  </si>
  <si>
    <t xml:space="preserve">Ricchezza (W)</t>
  </si>
  <si>
    <t xml:space="preserve">allocazione della ricchezza</t>
  </si>
  <si>
    <t xml:space="preserve">pari a bf*W</t>
  </si>
  <si>
    <t xml:space="preserve">Portafoglio di mercato</t>
  </si>
  <si>
    <t xml:space="preserve">pari a bpm*W</t>
  </si>
  <si>
    <t xml:space="preserve">di cui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</si>
</sst>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ohit Hindi"/>
      <family val="2"/>
    </font>
    <font>
      <sz val="10"/>
      <name val="Lohit Hindi"/>
      <family val="2"/>
    </font>
    <font>
      <sz val="13"/>
      <name val="DejaVu Sans"/>
      <family val="2"/>
    </font>
    <font>
      <sz val="10"/>
      <name val="DejaVu Sans"/>
      <family val="2"/>
    </font>
    <font>
      <sz val="9"/>
      <name val="DejaVu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FFD7"/>
        <bgColor rgb="FFEEEEEE"/>
      </patternFill>
    </fill>
    <fill>
      <patternFill patternType="solid">
        <fgColor rgb="FF00A933"/>
        <bgColor rgb="FF3FAF46"/>
      </patternFill>
    </fill>
    <fill>
      <patternFill patternType="solid">
        <fgColor rgb="FFEEEEEE"/>
        <bgColor rgb="FFFFFFD7"/>
      </patternFill>
    </fill>
    <fill>
      <patternFill patternType="solid">
        <fgColor rgb="FF3FAF46"/>
        <bgColor rgb="FF00A933"/>
      </patternFill>
    </fill>
  </fills>
  <borders count="1">
    <border diagonalUp="false" diagonalDown="false">
      <left/>
      <right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1" xfId="22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B3B3B3"/>
      <rgbColor rgb="FF004586"/>
      <rgbColor rgb="FF3FAF4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DejaVu Sans"/>
              </a:defRPr>
            </a:pPr>
            <a:r>
              <a:rPr b="0" sz="1300" spc="-1" strike="noStrike">
                <a:latin typeface="DejaVu Sans"/>
              </a:rPr>
              <a:t>insieme di scelta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pm!$A$1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latin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pm!$H$3</c:f>
              <c:numCache>
                <c:formatCode>General</c:formatCode>
                <c:ptCount val="1"/>
                <c:pt idx="0">
                  <c:v>1.98997487421324</c:v>
                </c:pt>
              </c:numCache>
            </c:numRef>
          </c:xVal>
          <c:yVal>
            <c:numRef>
              <c:f>pm!$H$2</c:f>
              <c:numCache>
                <c:formatCode>General</c:formatCode>
                <c:ptCount val="1"/>
                <c:pt idx="0">
                  <c:v>6.3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pm!$A$1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latin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pm!$E$15:$E$80</c:f>
              <c:numCache>
                <c:formatCode>General</c:formatCode>
                <c:ptCount val="66"/>
                <c:pt idx="0">
                  <c:v>12</c:v>
                </c:pt>
                <c:pt idx="1">
                  <c:v>11.2214081112844</c:v>
                </c:pt>
                <c:pt idx="2">
                  <c:v>10.4919016388832</c:v>
                </c:pt>
                <c:pt idx="3">
                  <c:v>9.82242332624694</c:v>
                </c:pt>
                <c:pt idx="4">
                  <c:v>9.22605007573664</c:v>
                </c:pt>
                <c:pt idx="5">
                  <c:v>8.71779788708135</c:v>
                </c:pt>
                <c:pt idx="6">
                  <c:v>8.31384387633061</c:v>
                </c:pt>
                <c:pt idx="7">
                  <c:v>8.02994395995389</c:v>
                </c:pt>
                <c:pt idx="8">
                  <c:v>7.87908624143689</c:v>
                </c:pt>
                <c:pt idx="9">
                  <c:v>7.8689262291624</c:v>
                </c:pt>
                <c:pt idx="10">
                  <c:v>8</c:v>
                </c:pt>
                <c:pt idx="11">
                  <c:v>10.5588825166303</c:v>
                </c:pt>
                <c:pt idx="12">
                  <c:v>9.76165969494942</c:v>
                </c:pt>
                <c:pt idx="13">
                  <c:v>9.01831469843451</c:v>
                </c:pt>
                <c:pt idx="14">
                  <c:v>8.34326075344646</c:v>
                </c:pt>
                <c:pt idx="15">
                  <c:v>7.75435361587283</c:v>
                </c:pt>
                <c:pt idx="16">
                  <c:v>7.27255113423068</c:v>
                </c:pt>
                <c:pt idx="17">
                  <c:v>6.92026011071838</c:v>
                </c:pt>
                <c:pt idx="18">
                  <c:v>6.71788657242737</c:v>
                </c:pt>
                <c:pt idx="19">
                  <c:v>6.67907179179862</c:v>
                </c:pt>
                <c:pt idx="20">
                  <c:v>6.80661443009666</c:v>
                </c:pt>
                <c:pt idx="21">
                  <c:v>9.14111590562115</c:v>
                </c:pt>
                <c:pt idx="22">
                  <c:v>8.32105762508589</c:v>
                </c:pt>
                <c:pt idx="23">
                  <c:v>7.56042326857432</c:v>
                </c:pt>
                <c:pt idx="24">
                  <c:v>6.87895340876794</c:v>
                </c:pt>
                <c:pt idx="25">
                  <c:v>6.30238050263549</c:v>
                </c:pt>
                <c:pt idx="26">
                  <c:v>5.86174035590114</c:v>
                </c:pt>
                <c:pt idx="27">
                  <c:v>5.58927544499285</c:v>
                </c:pt>
                <c:pt idx="28">
                  <c:v>5.50999092558237</c:v>
                </c:pt>
                <c:pt idx="29">
                  <c:v>5.63205113613149</c:v>
                </c:pt>
                <c:pt idx="30">
                  <c:v>7.75951029382654</c:v>
                </c:pt>
                <c:pt idx="31">
                  <c:v>6.91158447825099</c:v>
                </c:pt>
                <c:pt idx="32">
                  <c:v>6.12943716828878</c:v>
                </c:pt>
                <c:pt idx="33">
                  <c:v>5.44150714416512</c:v>
                </c:pt>
                <c:pt idx="34">
                  <c:v>4.88773976393998</c:v>
                </c:pt>
                <c:pt idx="35">
                  <c:v>4.51774279923061</c:v>
                </c:pt>
                <c:pt idx="36">
                  <c:v>4.37835585579793</c:v>
                </c:pt>
                <c:pt idx="37">
                  <c:v>4.49110231457712</c:v>
                </c:pt>
                <c:pt idx="38">
                  <c:v>6.43739077577243</c:v>
                </c:pt>
                <c:pt idx="39">
                  <c:v>5.55697759577992</c:v>
                </c:pt>
                <c:pt idx="40">
                  <c:v>4.74973683481517</c:v>
                </c:pt>
                <c:pt idx="41">
                  <c:v>4.05955662603689</c:v>
                </c:pt>
                <c:pt idx="42">
                  <c:v>3.55527776692624</c:v>
                </c:pt>
                <c:pt idx="43">
                  <c:v>3.32264954516723</c:v>
                </c:pt>
                <c:pt idx="44">
                  <c:v>3.41760149812701</c:v>
                </c:pt>
                <c:pt idx="45">
                  <c:v>5.22015325445528</c:v>
                </c:pt>
                <c:pt idx="46">
                  <c:v>4.30929228528305</c:v>
                </c:pt>
                <c:pt idx="47">
                  <c:v>3.4828149534536</c:v>
                </c:pt>
                <c:pt idx="48">
                  <c:v>2.81602556806575</c:v>
                </c:pt>
                <c:pt idx="49">
                  <c:v>2.44335834457412</c:v>
                </c:pt>
                <c:pt idx="50">
                  <c:v>2.5</c:v>
                </c:pt>
                <c:pt idx="51">
                  <c:v>4.2</c:v>
                </c:pt>
                <c:pt idx="52">
                  <c:v>3.29241552663087</c:v>
                </c:pt>
                <c:pt idx="53">
                  <c:v>2.50599281722833</c:v>
                </c:pt>
                <c:pt idx="54">
                  <c:v>1.98997487421324</c:v>
                </c:pt>
                <c:pt idx="55">
                  <c:v>1.96977156035922</c:v>
                </c:pt>
                <c:pt idx="56">
                  <c:v>3.55105618091294</c:v>
                </c:pt>
                <c:pt idx="57">
                  <c:v>2.77308492477241</c:v>
                </c:pt>
                <c:pt idx="58">
                  <c:v>2.23830292855994</c:v>
                </c:pt>
                <c:pt idx="59">
                  <c:v>2.1377558326432</c:v>
                </c:pt>
                <c:pt idx="60">
                  <c:v>3.48711915483254</c:v>
                </c:pt>
                <c:pt idx="61">
                  <c:v>3.0199337741083</c:v>
                </c:pt>
                <c:pt idx="62">
                  <c:v>2.88444102037119</c:v>
                </c:pt>
                <c:pt idx="63">
                  <c:v>4.03608721412211</c:v>
                </c:pt>
                <c:pt idx="64">
                  <c:v>3.88973006775534</c:v>
                </c:pt>
                <c:pt idx="65">
                  <c:v>5</c:v>
                </c:pt>
              </c:numCache>
            </c:numRef>
          </c:xVal>
          <c:yVal>
            <c:numRef>
              <c:f>pm!$F$15:$F$80</c:f>
              <c:numCache>
                <c:formatCode>General</c:formatCode>
                <c:ptCount val="66"/>
                <c:pt idx="0">
                  <c:v>15</c:v>
                </c:pt>
                <c:pt idx="1">
                  <c:v>14.1</c:v>
                </c:pt>
                <c:pt idx="2">
                  <c:v>13.2</c:v>
                </c:pt>
                <c:pt idx="3">
                  <c:v>12.3</c:v>
                </c:pt>
                <c:pt idx="4">
                  <c:v>11.4</c:v>
                </c:pt>
                <c:pt idx="5">
                  <c:v>10.5</c:v>
                </c:pt>
                <c:pt idx="6">
                  <c:v>9.6</c:v>
                </c:pt>
                <c:pt idx="7">
                  <c:v>8.7</c:v>
                </c:pt>
                <c:pt idx="8">
                  <c:v>7.8</c:v>
                </c:pt>
                <c:pt idx="9">
                  <c:v>6.9</c:v>
                </c:pt>
                <c:pt idx="10">
                  <c:v>6</c:v>
                </c:pt>
                <c:pt idx="11">
                  <c:v>14</c:v>
                </c:pt>
                <c:pt idx="12">
                  <c:v>13.1</c:v>
                </c:pt>
                <c:pt idx="13">
                  <c:v>12.2</c:v>
                </c:pt>
                <c:pt idx="14">
                  <c:v>11.3</c:v>
                </c:pt>
                <c:pt idx="15">
                  <c:v>10.4</c:v>
                </c:pt>
                <c:pt idx="16">
                  <c:v>9.5</c:v>
                </c:pt>
                <c:pt idx="17">
                  <c:v>8.6</c:v>
                </c:pt>
                <c:pt idx="18">
                  <c:v>7.7</c:v>
                </c:pt>
                <c:pt idx="19">
                  <c:v>6.8</c:v>
                </c:pt>
                <c:pt idx="20">
                  <c:v>5.9</c:v>
                </c:pt>
                <c:pt idx="21">
                  <c:v>13</c:v>
                </c:pt>
                <c:pt idx="22">
                  <c:v>12.1</c:v>
                </c:pt>
                <c:pt idx="23">
                  <c:v>11.2</c:v>
                </c:pt>
                <c:pt idx="24">
                  <c:v>10.3</c:v>
                </c:pt>
                <c:pt idx="25">
                  <c:v>9.4</c:v>
                </c:pt>
                <c:pt idx="26">
                  <c:v>8.5</c:v>
                </c:pt>
                <c:pt idx="27">
                  <c:v>7.6</c:v>
                </c:pt>
                <c:pt idx="28">
                  <c:v>6.7</c:v>
                </c:pt>
                <c:pt idx="29">
                  <c:v>5.8</c:v>
                </c:pt>
                <c:pt idx="30">
                  <c:v>12</c:v>
                </c:pt>
                <c:pt idx="31">
                  <c:v>11.1</c:v>
                </c:pt>
                <c:pt idx="32">
                  <c:v>10.2</c:v>
                </c:pt>
                <c:pt idx="33">
                  <c:v>9.3</c:v>
                </c:pt>
                <c:pt idx="34">
                  <c:v>8.4</c:v>
                </c:pt>
                <c:pt idx="35">
                  <c:v>7.5</c:v>
                </c:pt>
                <c:pt idx="36">
                  <c:v>6.6</c:v>
                </c:pt>
                <c:pt idx="37">
                  <c:v>5.7</c:v>
                </c:pt>
                <c:pt idx="38">
                  <c:v>11</c:v>
                </c:pt>
                <c:pt idx="39">
                  <c:v>10.1</c:v>
                </c:pt>
                <c:pt idx="40">
                  <c:v>9.2</c:v>
                </c:pt>
                <c:pt idx="41">
                  <c:v>8.3</c:v>
                </c:pt>
                <c:pt idx="42">
                  <c:v>7.4</c:v>
                </c:pt>
                <c:pt idx="43">
                  <c:v>6.5</c:v>
                </c:pt>
                <c:pt idx="44">
                  <c:v>5.6</c:v>
                </c:pt>
                <c:pt idx="45">
                  <c:v>10</c:v>
                </c:pt>
                <c:pt idx="46">
                  <c:v>9.1</c:v>
                </c:pt>
                <c:pt idx="47">
                  <c:v>8.2</c:v>
                </c:pt>
                <c:pt idx="48">
                  <c:v>7.3</c:v>
                </c:pt>
                <c:pt idx="49">
                  <c:v>6.4</c:v>
                </c:pt>
                <c:pt idx="50">
                  <c:v>5.5</c:v>
                </c:pt>
                <c:pt idx="51">
                  <c:v>9</c:v>
                </c:pt>
                <c:pt idx="52">
                  <c:v>8.1</c:v>
                </c:pt>
                <c:pt idx="53">
                  <c:v>7.2</c:v>
                </c:pt>
                <c:pt idx="54">
                  <c:v>6.3</c:v>
                </c:pt>
                <c:pt idx="55">
                  <c:v>5.4</c:v>
                </c:pt>
                <c:pt idx="56">
                  <c:v>8</c:v>
                </c:pt>
                <c:pt idx="57">
                  <c:v>7.1</c:v>
                </c:pt>
                <c:pt idx="58">
                  <c:v>6.2</c:v>
                </c:pt>
                <c:pt idx="59">
                  <c:v>5.3</c:v>
                </c:pt>
                <c:pt idx="60">
                  <c:v>7</c:v>
                </c:pt>
                <c:pt idx="61">
                  <c:v>6.1</c:v>
                </c:pt>
                <c:pt idx="62">
                  <c:v>5.2</c:v>
                </c:pt>
                <c:pt idx="63">
                  <c:v>6</c:v>
                </c:pt>
                <c:pt idx="64">
                  <c:v>5.1</c:v>
                </c:pt>
                <c:pt idx="65">
                  <c:v>5</c:v>
                </c:pt>
              </c:numCache>
            </c:numRef>
          </c:yVal>
          <c:smooth val="0"/>
        </c:ser>
        <c:axId val="64934438"/>
        <c:axId val="77540083"/>
      </c:scatterChart>
      <c:valAx>
        <c:axId val="6493443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DejaVu Sans"/>
                  </a:defRPr>
                </a:pPr>
                <a:r>
                  <a:rPr b="0" sz="900" spc="-1" strike="noStrike">
                    <a:latin typeface="DejaVu Sans"/>
                  </a:rPr>
                  <a:t>deviazione standard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DejaVu Sans"/>
              </a:defRPr>
            </a:pPr>
          </a:p>
        </c:txPr>
        <c:crossAx val="77540083"/>
        <c:crosses val="autoZero"/>
        <c:crossBetween val="midCat"/>
      </c:valAx>
      <c:valAx>
        <c:axId val="7754008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DejaVu Sans"/>
                  </a:defRPr>
                </a:pPr>
                <a:r>
                  <a:rPr b="0" sz="900" spc="-1" strike="noStrike">
                    <a:latin typeface="DejaVu Sans"/>
                  </a:rPr>
                  <a:t>rendimento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DejaVu Sans"/>
              </a:defRPr>
            </a:pPr>
          </a:p>
        </c:txPr>
        <c:crossAx val="6493443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DejaVu Sans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Marker"/>
        <c:varyColors val="0"/>
        <c:ser>
          <c:idx val="0"/>
          <c:order val="0"/>
          <c:tx>
            <c:strRef>
              <c:f>pm!$A$1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latin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4titoli!$H$3</c:f>
              <c:numCache>
                <c:formatCode>General</c:formatCode>
                <c:ptCount val="1"/>
                <c:pt idx="0">
                  <c:v>0.696491205974632</c:v>
                </c:pt>
              </c:numCache>
            </c:numRef>
          </c:xVal>
          <c:yVal>
            <c:numRef>
              <c:f>4titoli!$H$2</c:f>
              <c:numCache>
                <c:formatCode>General</c:formatCode>
                <c:ptCount val="1"/>
                <c:pt idx="0">
                  <c:v>3.505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pm!$A$1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latin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4titoli!$D$15:$D$35</c:f>
              <c:numCache>
                <c:formatCode>General</c:formatCode>
                <c:ptCount val="21"/>
                <c:pt idx="0">
                  <c:v>0</c:v>
                </c:pt>
                <c:pt idx="1">
                  <c:v>0.0994987437106619</c:v>
                </c:pt>
                <c:pt idx="2">
                  <c:v>0.198997487421324</c:v>
                </c:pt>
                <c:pt idx="3">
                  <c:v>0.298496231131986</c:v>
                </c:pt>
                <c:pt idx="4">
                  <c:v>0.397994974842648</c:v>
                </c:pt>
                <c:pt idx="5">
                  <c:v>0.49749371855331</c:v>
                </c:pt>
                <c:pt idx="6">
                  <c:v>0.59699246226397</c:v>
                </c:pt>
                <c:pt idx="7">
                  <c:v>0.696491205974632</c:v>
                </c:pt>
                <c:pt idx="8">
                  <c:v>0.795989949685294</c:v>
                </c:pt>
                <c:pt idx="9">
                  <c:v>0.895488693395956</c:v>
                </c:pt>
                <c:pt idx="10">
                  <c:v>0.994987437106618</c:v>
                </c:pt>
                <c:pt idx="11">
                  <c:v>1.09448618081728</c:v>
                </c:pt>
                <c:pt idx="12">
                  <c:v>1.19398492452794</c:v>
                </c:pt>
                <c:pt idx="13">
                  <c:v>1.2934836682386</c:v>
                </c:pt>
                <c:pt idx="14">
                  <c:v>1.39298241194927</c:v>
                </c:pt>
                <c:pt idx="15">
                  <c:v>1.49248115565993</c:v>
                </c:pt>
                <c:pt idx="16">
                  <c:v>1.59197989937059</c:v>
                </c:pt>
                <c:pt idx="17">
                  <c:v>1.69147864308125</c:v>
                </c:pt>
                <c:pt idx="18">
                  <c:v>1.79097738679191</c:v>
                </c:pt>
                <c:pt idx="19">
                  <c:v>1.89047613050257</c:v>
                </c:pt>
                <c:pt idx="20">
                  <c:v>1.98997487421324</c:v>
                </c:pt>
              </c:numCache>
            </c:numRef>
          </c:xVal>
          <c:yVal>
            <c:numRef>
              <c:f>4titoli!$E$15:$E$35</c:f>
              <c:numCache>
                <c:formatCode>General</c:formatCode>
                <c:ptCount val="21"/>
                <c:pt idx="0">
                  <c:v>2</c:v>
                </c:pt>
                <c:pt idx="1">
                  <c:v>2.215</c:v>
                </c:pt>
                <c:pt idx="2">
                  <c:v>2.43</c:v>
                </c:pt>
                <c:pt idx="3">
                  <c:v>2.645</c:v>
                </c:pt>
                <c:pt idx="4">
                  <c:v>2.86</c:v>
                </c:pt>
                <c:pt idx="5">
                  <c:v>3.075</c:v>
                </c:pt>
                <c:pt idx="6">
                  <c:v>3.29</c:v>
                </c:pt>
                <c:pt idx="7">
                  <c:v>3.505</c:v>
                </c:pt>
                <c:pt idx="8">
                  <c:v>3.72</c:v>
                </c:pt>
                <c:pt idx="9">
                  <c:v>3.935</c:v>
                </c:pt>
                <c:pt idx="10">
                  <c:v>4.15</c:v>
                </c:pt>
                <c:pt idx="11">
                  <c:v>4.365</c:v>
                </c:pt>
                <c:pt idx="12">
                  <c:v>4.58</c:v>
                </c:pt>
                <c:pt idx="13">
                  <c:v>4.795</c:v>
                </c:pt>
                <c:pt idx="14">
                  <c:v>5.01</c:v>
                </c:pt>
                <c:pt idx="15">
                  <c:v>5.22499999999999</c:v>
                </c:pt>
                <c:pt idx="16">
                  <c:v>5.43999999999999</c:v>
                </c:pt>
                <c:pt idx="17">
                  <c:v>5.65499999999999</c:v>
                </c:pt>
                <c:pt idx="18">
                  <c:v>5.86999999999999</c:v>
                </c:pt>
                <c:pt idx="19">
                  <c:v>6.08499999999999</c:v>
                </c:pt>
                <c:pt idx="20">
                  <c:v>6.29999999999999</c:v>
                </c:pt>
              </c:numCache>
            </c:numRef>
          </c:yVal>
          <c:smooth val="0"/>
        </c:ser>
        <c:axId val="85217389"/>
        <c:axId val="55108269"/>
      </c:scatterChart>
      <c:valAx>
        <c:axId val="8521738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DejaVu Sans"/>
                  </a:defRPr>
                </a:pPr>
                <a:r>
                  <a:rPr b="0" sz="900" spc="-1" strike="noStrike">
                    <a:latin typeface="DejaVu Sans"/>
                  </a:rPr>
                  <a:t>deviazione standard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DejaVu Sans"/>
              </a:defRPr>
            </a:pPr>
          </a:p>
        </c:txPr>
        <c:crossAx val="55108269"/>
        <c:crosses val="autoZero"/>
        <c:crossBetween val="midCat"/>
      </c:valAx>
      <c:valAx>
        <c:axId val="5510826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DejaVu Sans"/>
                  </a:defRPr>
                </a:pPr>
                <a:r>
                  <a:rPr b="0" sz="900" spc="-1" strike="noStrike">
                    <a:latin typeface="DejaVu Sans"/>
                  </a:rPr>
                  <a:t>rendimento atteso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DejaVu Sans"/>
              </a:defRPr>
            </a:pPr>
          </a:p>
        </c:txPr>
        <c:crossAx val="85217389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DejaVu Sans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360720</xdr:colOff>
      <xdr:row>13</xdr:row>
      <xdr:rowOff>120960</xdr:rowOff>
    </xdr:from>
    <xdr:to>
      <xdr:col>15</xdr:col>
      <xdr:colOff>430920</xdr:colOff>
      <xdr:row>33</xdr:row>
      <xdr:rowOff>109440</xdr:rowOff>
    </xdr:to>
    <xdr:graphicFrame>
      <xdr:nvGraphicFramePr>
        <xdr:cNvPr id="0" name=""/>
        <xdr:cNvGraphicFramePr/>
      </xdr:nvGraphicFramePr>
      <xdr:xfrm>
        <a:off x="6863040" y="223416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201600</xdr:colOff>
      <xdr:row>13</xdr:row>
      <xdr:rowOff>82800</xdr:rowOff>
    </xdr:from>
    <xdr:to>
      <xdr:col>14</xdr:col>
      <xdr:colOff>271800</xdr:colOff>
      <xdr:row>33</xdr:row>
      <xdr:rowOff>71280</xdr:rowOff>
    </xdr:to>
    <xdr:graphicFrame>
      <xdr:nvGraphicFramePr>
        <xdr:cNvPr id="1" name=""/>
        <xdr:cNvGraphicFramePr/>
      </xdr:nvGraphicFramePr>
      <xdr:xfrm>
        <a:off x="5891040" y="219600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56.43"/>
  </cols>
  <sheetData>
    <row r="1" customFormat="false" ht="12.8" hidden="false" customHeight="false" outlineLevel="0" collapsed="false">
      <c r="A1" s="0" t="s">
        <v>0</v>
      </c>
    </row>
    <row r="2" customFormat="false" ht="20.85" hidden="false" customHeight="false" outlineLevel="0" collapsed="false">
      <c r="B2" s="1" t="s">
        <v>1</v>
      </c>
    </row>
    <row r="3" customFormat="false" ht="20.85" hidden="false" customHeight="false" outlineLevel="0" collapsed="false">
      <c r="B3" s="1" t="s">
        <v>2</v>
      </c>
    </row>
    <row r="4" customFormat="false" ht="20.85" hidden="false" customHeight="false" outlineLevel="0" collapsed="false">
      <c r="B4" s="1" t="s">
        <v>3</v>
      </c>
    </row>
    <row r="5" customFormat="false" ht="30.55" hidden="false" customHeight="false" outlineLevel="0" collapsed="false">
      <c r="B5" s="1" t="s">
        <v>4</v>
      </c>
    </row>
    <row r="8" customFormat="false" ht="12.8" hidden="false" customHeight="false" outlineLevel="0" collapsed="false">
      <c r="A8" s="0" t="s">
        <v>5</v>
      </c>
    </row>
    <row r="9" customFormat="false" ht="30.55" hidden="false" customHeight="false" outlineLevel="0" collapsed="false">
      <c r="A9" s="2"/>
      <c r="B9" s="1" t="s">
        <v>6</v>
      </c>
    </row>
    <row r="10" customFormat="false" ht="30.55" hidden="false" customHeight="false" outlineLevel="0" collapsed="false">
      <c r="A10" s="3"/>
      <c r="B10" s="1" t="s">
        <v>7</v>
      </c>
    </row>
    <row r="11" customFormat="false" ht="12.8" hidden="false" customHeight="false" outlineLevel="0" collapsed="false">
      <c r="A11" s="4"/>
      <c r="B11" s="1" t="s">
        <v>8</v>
      </c>
    </row>
    <row r="12" customFormat="false" ht="30.55" hidden="false" customHeight="false" outlineLevel="0" collapsed="false">
      <c r="A12" s="5"/>
      <c r="B12" s="1" t="s">
        <v>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&amp;C&amp;"DejaVu Sans,Book"&amp;A</oddHeader>
    <oddFooter>&amp;C&amp;"DejaVu Sans,Book"Page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8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14" activeCellId="0" sqref="H14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B1" s="0" t="s">
        <v>10</v>
      </c>
      <c r="C1" s="0" t="s">
        <v>11</v>
      </c>
      <c r="D1" s="0" t="s">
        <v>12</v>
      </c>
      <c r="F1" s="0" t="s">
        <v>13</v>
      </c>
      <c r="H1" s="0" t="s">
        <v>14</v>
      </c>
      <c r="I1" s="0" t="s">
        <v>15</v>
      </c>
      <c r="J1" s="0" t="s">
        <v>16</v>
      </c>
      <c r="K1" s="0" t="s">
        <v>17</v>
      </c>
      <c r="L1" s="0" t="s">
        <v>18</v>
      </c>
    </row>
    <row r="2" customFormat="false" ht="12.8" hidden="false" customHeight="false" outlineLevel="0" collapsed="false">
      <c r="A2" s="0" t="s">
        <v>19</v>
      </c>
      <c r="B2" s="2" t="n">
        <v>5</v>
      </c>
      <c r="C2" s="2" t="n">
        <v>6</v>
      </c>
      <c r="D2" s="2" t="n">
        <v>15</v>
      </c>
      <c r="E2" s="0" t="s">
        <v>20</v>
      </c>
      <c r="F2" s="2" t="n">
        <v>2</v>
      </c>
      <c r="G2" s="0" t="s">
        <v>21</v>
      </c>
      <c r="H2" s="6" t="n">
        <f aca="true">OFFSET($A$14,$I$2,5)</f>
        <v>6.3</v>
      </c>
      <c r="I2" s="6" t="n">
        <f aca="false">SUM(I15:I80)</f>
        <v>55</v>
      </c>
      <c r="J2" s="6" t="n">
        <f aca="true">OFFSET($A$14,$I$2,1)</f>
        <v>0.6</v>
      </c>
      <c r="K2" s="6" t="n">
        <f aca="true">OFFSET($A$14,$I$2,2)</f>
        <v>0.3</v>
      </c>
      <c r="L2" s="6" t="n">
        <f aca="true">OFFSET($A$14,$I$2,3)</f>
        <v>0.1</v>
      </c>
    </row>
    <row r="3" customFormat="false" ht="12.8" hidden="false" customHeight="false" outlineLevel="0" collapsed="false">
      <c r="A3" s="0" t="s">
        <v>22</v>
      </c>
      <c r="B3" s="2" t="n">
        <v>5</v>
      </c>
      <c r="C3" s="2" t="n">
        <v>8</v>
      </c>
      <c r="D3" s="2" t="n">
        <v>12</v>
      </c>
      <c r="E3" s="0" t="s">
        <v>23</v>
      </c>
      <c r="F3" s="2" t="n">
        <v>0</v>
      </c>
      <c r="G3" s="0" t="s">
        <v>24</v>
      </c>
      <c r="H3" s="6" t="n">
        <f aca="true">OFFSET($A$14,$I$2,4)</f>
        <v>1.98997487421324</v>
      </c>
    </row>
    <row r="5" customFormat="false" ht="12.8" hidden="false" customHeight="false" outlineLevel="0" collapsed="false">
      <c r="A5" s="0" t="s">
        <v>25</v>
      </c>
    </row>
    <row r="6" customFormat="false" ht="12.8" hidden="false" customHeight="false" outlineLevel="0" collapsed="false">
      <c r="B6" s="0" t="s">
        <v>26</v>
      </c>
      <c r="C6" s="0" t="s">
        <v>27</v>
      </c>
      <c r="D6" s="0" t="s">
        <v>28</v>
      </c>
    </row>
    <row r="7" customFormat="false" ht="12.8" hidden="false" customHeight="false" outlineLevel="0" collapsed="false">
      <c r="A7" s="0" t="s">
        <v>26</v>
      </c>
    </row>
    <row r="8" customFormat="false" ht="12.8" hidden="false" customHeight="false" outlineLevel="0" collapsed="false">
      <c r="A8" s="0" t="s">
        <v>27</v>
      </c>
      <c r="B8" s="7" t="n">
        <v>-0.8</v>
      </c>
    </row>
    <row r="9" customFormat="false" ht="12.8" hidden="false" customHeight="false" outlineLevel="0" collapsed="false">
      <c r="A9" s="0" t="s">
        <v>28</v>
      </c>
      <c r="B9" s="2" t="n">
        <v>-0.5</v>
      </c>
      <c r="C9" s="2" t="n">
        <v>0.5</v>
      </c>
    </row>
    <row r="14" customFormat="false" ht="12.8" hidden="false" customHeight="false" outlineLevel="0" collapsed="false">
      <c r="A14" s="0" t="s">
        <v>29</v>
      </c>
      <c r="B14" s="0" t="s">
        <v>16</v>
      </c>
      <c r="C14" s="0" t="s">
        <v>17</v>
      </c>
      <c r="D14" s="0" t="s">
        <v>18</v>
      </c>
      <c r="E14" s="0" t="s">
        <v>22</v>
      </c>
      <c r="F14" s="0" t="s">
        <v>19</v>
      </c>
      <c r="G14" s="0" t="s">
        <v>30</v>
      </c>
      <c r="H14" s="0" t="s">
        <v>31</v>
      </c>
    </row>
    <row r="15" customFormat="false" ht="12.8" hidden="false" customHeight="false" outlineLevel="0" collapsed="false">
      <c r="A15" s="0" t="n">
        <v>1</v>
      </c>
      <c r="B15" s="2" t="n">
        <v>0</v>
      </c>
      <c r="C15" s="2" t="n">
        <v>0</v>
      </c>
      <c r="D15" s="2" t="n">
        <v>1</v>
      </c>
      <c r="E15" s="0" t="n">
        <f aca="false">SQRT((B15*B$3)^2+(C15*C$3)^2+(D15*D$3)^2+2*B$8*B$3*C$3*B15*C15+2*B$9*B$3*D$3*B15*D15+2*C$9*C$3*D$3*C15*D15)</f>
        <v>12</v>
      </c>
      <c r="F15" s="0" t="n">
        <f aca="false">B15*B$2+C15*C$2+D15*D$2</f>
        <v>15</v>
      </c>
      <c r="G15" s="0" t="n">
        <f aca="false">(F15-F$2)/E15</f>
        <v>1.08333333333333</v>
      </c>
      <c r="H15" s="8" t="n">
        <f aca="false">IF(G15=MAX(G$15:G$80),1,0)</f>
        <v>0</v>
      </c>
      <c r="I15" s="0" t="n">
        <f aca="false">H15*A15</f>
        <v>0</v>
      </c>
    </row>
    <row r="16" customFormat="false" ht="12.8" hidden="false" customHeight="false" outlineLevel="0" collapsed="false">
      <c r="A16" s="0" t="n">
        <v>2</v>
      </c>
      <c r="B16" s="2" t="n">
        <v>0</v>
      </c>
      <c r="C16" s="2" t="n">
        <v>0.1</v>
      </c>
      <c r="D16" s="2" t="n">
        <v>0.9</v>
      </c>
      <c r="E16" s="0" t="n">
        <f aca="false">SQRT((B16*B$3)^2+(C16*C$3)^2+(D16*D$3)^2+2*B$8*B$3*C$3*B16*C16+2*B$9*B$3*D$3*B16*D16+2*C$9*C$3*D$3*C16*D16)</f>
        <v>11.2214081112844</v>
      </c>
      <c r="F16" s="0" t="n">
        <f aca="false">B16*B$2+C16*C$2+D16*D$2</f>
        <v>14.1</v>
      </c>
      <c r="G16" s="0" t="n">
        <f aca="false">(F16-F$2)/E16</f>
        <v>1.07829604627177</v>
      </c>
      <c r="H16" s="8" t="n">
        <f aca="false">IF(G16=MAX(G$15:G$80),1,0)</f>
        <v>0</v>
      </c>
      <c r="I16" s="0" t="n">
        <f aca="false">H16*A16</f>
        <v>0</v>
      </c>
    </row>
    <row r="17" customFormat="false" ht="12.8" hidden="false" customHeight="false" outlineLevel="0" collapsed="false">
      <c r="A17" s="0" t="n">
        <v>3</v>
      </c>
      <c r="B17" s="2" t="n">
        <v>0</v>
      </c>
      <c r="C17" s="2" t="n">
        <v>0.2</v>
      </c>
      <c r="D17" s="2" t="n">
        <v>0.8</v>
      </c>
      <c r="E17" s="0" t="n">
        <f aca="false">SQRT((B17*B$3)^2+(C17*C$3)^2+(D17*D$3)^2+2*B$8*B$3*C$3*B17*C17+2*B$9*B$3*D$3*B17*D17+2*C$9*C$3*D$3*C17*D17)</f>
        <v>10.4919016388832</v>
      </c>
      <c r="F17" s="0" t="n">
        <f aca="false">B17*B$2+C17*C$2+D17*D$2</f>
        <v>13.2</v>
      </c>
      <c r="G17" s="0" t="n">
        <f aca="false">(F17-F$2)/E17</f>
        <v>1.06748999232823</v>
      </c>
      <c r="H17" s="8" t="n">
        <f aca="false">IF(G17=MAX(G$15:G$80),1,0)</f>
        <v>0</v>
      </c>
      <c r="I17" s="0" t="n">
        <f aca="false">H17*A17</f>
        <v>0</v>
      </c>
    </row>
    <row r="18" customFormat="false" ht="12.8" hidden="false" customHeight="false" outlineLevel="0" collapsed="false">
      <c r="A18" s="0" t="n">
        <v>4</v>
      </c>
      <c r="B18" s="2" t="n">
        <v>0</v>
      </c>
      <c r="C18" s="2" t="n">
        <v>0.3</v>
      </c>
      <c r="D18" s="2" t="n">
        <v>0.7</v>
      </c>
      <c r="E18" s="0" t="n">
        <f aca="false">SQRT((B18*B$3)^2+(C18*C$3)^2+(D18*D$3)^2+2*B$8*B$3*C$3*B18*C18+2*B$9*B$3*D$3*B18*D18+2*C$9*C$3*D$3*C18*D18)</f>
        <v>9.82242332624694</v>
      </c>
      <c r="F18" s="0" t="n">
        <f aca="false">B18*B$2+C18*C$2+D18*D$2</f>
        <v>12.3</v>
      </c>
      <c r="G18" s="0" t="n">
        <f aca="false">(F18-F$2)/E18</f>
        <v>1.04862106405829</v>
      </c>
      <c r="H18" s="8" t="n">
        <f aca="false">IF(G18=MAX(G$15:G$80),1,0)</f>
        <v>0</v>
      </c>
      <c r="I18" s="0" t="n">
        <f aca="false">H18*A18</f>
        <v>0</v>
      </c>
    </row>
    <row r="19" customFormat="false" ht="12.8" hidden="false" customHeight="false" outlineLevel="0" collapsed="false">
      <c r="A19" s="0" t="n">
        <v>5</v>
      </c>
      <c r="B19" s="2" t="n">
        <v>0</v>
      </c>
      <c r="C19" s="2" t="n">
        <v>0.4</v>
      </c>
      <c r="D19" s="2" t="n">
        <v>0.6</v>
      </c>
      <c r="E19" s="0" t="n">
        <f aca="false">SQRT((B19*B$3)^2+(C19*C$3)^2+(D19*D$3)^2+2*B$8*B$3*C$3*B19*C19+2*B$9*B$3*D$3*B19*D19+2*C$9*C$3*D$3*C19*D19)</f>
        <v>9.22605007573664</v>
      </c>
      <c r="F19" s="0" t="n">
        <f aca="false">B19*B$2+C19*C$2+D19*D$2</f>
        <v>11.4</v>
      </c>
      <c r="G19" s="0" t="n">
        <f aca="false">(F19-F$2)/E19</f>
        <v>1.01885421419084</v>
      </c>
      <c r="H19" s="8" t="n">
        <f aca="false">IF(G19=MAX(G$15:G$80),1,0)</f>
        <v>0</v>
      </c>
      <c r="I19" s="0" t="n">
        <f aca="false">H19*A19</f>
        <v>0</v>
      </c>
    </row>
    <row r="20" customFormat="false" ht="12.8" hidden="false" customHeight="false" outlineLevel="0" collapsed="false">
      <c r="A20" s="0" t="n">
        <v>6</v>
      </c>
      <c r="B20" s="2" t="n">
        <v>0</v>
      </c>
      <c r="C20" s="2" t="n">
        <v>0.5</v>
      </c>
      <c r="D20" s="2" t="n">
        <v>0.5</v>
      </c>
      <c r="E20" s="0" t="n">
        <f aca="false">SQRT((B20*B$3)^2+(C20*C$3)^2+(D20*D$3)^2+2*B$8*B$3*C$3*B20*C20+2*B$9*B$3*D$3*B20*D20+2*C$9*C$3*D$3*C20*D20)</f>
        <v>8.71779788708135</v>
      </c>
      <c r="F20" s="0" t="n">
        <f aca="false">B20*B$2+C20*C$2+D20*D$2</f>
        <v>10.5</v>
      </c>
      <c r="G20" s="0" t="n">
        <f aca="false">(F20-F$2)/E20</f>
        <v>0.975016868949887</v>
      </c>
      <c r="H20" s="8" t="n">
        <f aca="false">IF(G20=MAX(G$15:G$80),1,0)</f>
        <v>0</v>
      </c>
      <c r="I20" s="0" t="n">
        <f aca="false">H20*A20</f>
        <v>0</v>
      </c>
    </row>
    <row r="21" customFormat="false" ht="12.8" hidden="false" customHeight="false" outlineLevel="0" collapsed="false">
      <c r="A21" s="0" t="n">
        <v>7</v>
      </c>
      <c r="B21" s="2" t="n">
        <v>0</v>
      </c>
      <c r="C21" s="2" t="n">
        <v>0.6</v>
      </c>
      <c r="D21" s="2" t="n">
        <v>0.4</v>
      </c>
      <c r="E21" s="0" t="n">
        <f aca="false">SQRT((B21*B$3)^2+(C21*C$3)^2+(D21*D$3)^2+2*B$8*B$3*C$3*B21*C21+2*B$9*B$3*D$3*B21*D21+2*C$9*C$3*D$3*C21*D21)</f>
        <v>8.31384387633061</v>
      </c>
      <c r="F21" s="0" t="n">
        <f aca="false">B21*B$2+C21*C$2+D21*D$2</f>
        <v>9.6</v>
      </c>
      <c r="G21" s="0" t="n">
        <f aca="false">(F21-F$2)/E21</f>
        <v>0.914137926216907</v>
      </c>
      <c r="H21" s="8" t="n">
        <f aca="false">IF(G21=MAX(G$15:G$80),1,0)</f>
        <v>0</v>
      </c>
      <c r="I21" s="0" t="n">
        <f aca="false">H21*A21</f>
        <v>0</v>
      </c>
    </row>
    <row r="22" customFormat="false" ht="12.8" hidden="false" customHeight="false" outlineLevel="0" collapsed="false">
      <c r="A22" s="0" t="n">
        <v>8</v>
      </c>
      <c r="B22" s="2" t="n">
        <v>0</v>
      </c>
      <c r="C22" s="2" t="n">
        <v>0.7</v>
      </c>
      <c r="D22" s="2" t="n">
        <v>0.3</v>
      </c>
      <c r="E22" s="0" t="n">
        <f aca="false">SQRT((B22*B$3)^2+(C22*C$3)^2+(D22*D$3)^2+2*B$8*B$3*C$3*B22*C22+2*B$9*B$3*D$3*B22*D22+2*C$9*C$3*D$3*C22*D22)</f>
        <v>8.02994395995389</v>
      </c>
      <c r="F22" s="0" t="n">
        <f aca="false">B22*B$2+C22*C$2+D22*D$2</f>
        <v>8.7</v>
      </c>
      <c r="G22" s="0" t="n">
        <f aca="false">(F22-F$2)/E22</f>
        <v>0.834376931322752</v>
      </c>
      <c r="H22" s="8" t="n">
        <f aca="false">IF(G22=MAX(G$15:G$80),1,0)</f>
        <v>0</v>
      </c>
      <c r="I22" s="0" t="n">
        <f aca="false">H22*A22</f>
        <v>0</v>
      </c>
    </row>
    <row r="23" customFormat="false" ht="12.8" hidden="false" customHeight="false" outlineLevel="0" collapsed="false">
      <c r="A23" s="0" t="n">
        <v>9</v>
      </c>
      <c r="B23" s="2" t="n">
        <v>0</v>
      </c>
      <c r="C23" s="2" t="n">
        <v>0.8</v>
      </c>
      <c r="D23" s="2" t="n">
        <v>0.2</v>
      </c>
      <c r="E23" s="0" t="n">
        <f aca="false">SQRT((B23*B$3)^2+(C23*C$3)^2+(D23*D$3)^2+2*B$8*B$3*C$3*B23*C23+2*B$9*B$3*D$3*B23*D23+2*C$9*C$3*D$3*C23*D23)</f>
        <v>7.87908624143689</v>
      </c>
      <c r="F23" s="0" t="n">
        <f aca="false">B23*B$2+C23*C$2+D23*D$2</f>
        <v>7.8</v>
      </c>
      <c r="G23" s="0" t="n">
        <f aca="false">(F23-F$2)/E23</f>
        <v>0.736125969721874</v>
      </c>
      <c r="H23" s="8" t="n">
        <f aca="false">IF(G23=MAX(G$15:G$80),1,0)</f>
        <v>0</v>
      </c>
      <c r="I23" s="0" t="n">
        <f aca="false">H23*A23</f>
        <v>0</v>
      </c>
    </row>
    <row r="24" customFormat="false" ht="12.8" hidden="false" customHeight="false" outlineLevel="0" collapsed="false">
      <c r="A24" s="0" t="n">
        <v>10</v>
      </c>
      <c r="B24" s="2" t="n">
        <v>0</v>
      </c>
      <c r="C24" s="2" t="n">
        <v>0.9</v>
      </c>
      <c r="D24" s="2" t="n">
        <v>0.1</v>
      </c>
      <c r="E24" s="0" t="n">
        <f aca="false">SQRT((B24*B$3)^2+(C24*C$3)^2+(D24*D$3)^2+2*B$8*B$3*C$3*B24*C24+2*B$9*B$3*D$3*B24*D24+2*C$9*C$3*D$3*C24*D24)</f>
        <v>7.8689262291624</v>
      </c>
      <c r="F24" s="0" t="n">
        <f aca="false">B24*B$2+C24*C$2+D24*D$2</f>
        <v>6.9</v>
      </c>
      <c r="G24" s="0" t="n">
        <f aca="false">(F24-F$2)/E24</f>
        <v>0.622702495524802</v>
      </c>
      <c r="H24" s="8" t="n">
        <f aca="false">IF(G24=MAX(G$15:G$80),1,0)</f>
        <v>0</v>
      </c>
      <c r="I24" s="0" t="n">
        <f aca="false">H24*A24</f>
        <v>0</v>
      </c>
    </row>
    <row r="25" customFormat="false" ht="12.8" hidden="false" customHeight="false" outlineLevel="0" collapsed="false">
      <c r="A25" s="0" t="n">
        <v>11</v>
      </c>
      <c r="B25" s="2" t="n">
        <v>0</v>
      </c>
      <c r="C25" s="2" t="n">
        <v>1</v>
      </c>
      <c r="D25" s="2" t="n">
        <v>0</v>
      </c>
      <c r="E25" s="0" t="n">
        <f aca="false">SQRT((B25*B$3)^2+(C25*C$3)^2+(D25*D$3)^2+2*B$8*B$3*C$3*B25*C25+2*B$9*B$3*D$3*B25*D25+2*C$9*C$3*D$3*C25*D25)</f>
        <v>8</v>
      </c>
      <c r="F25" s="0" t="n">
        <f aca="false">B25*B$2+C25*C$2+D25*D$2</f>
        <v>6</v>
      </c>
      <c r="G25" s="0" t="n">
        <f aca="false">(F25-F$2)/E25</f>
        <v>0.5</v>
      </c>
      <c r="H25" s="8" t="n">
        <f aca="false">IF(G25=MAX(G$15:G$80),1,0)</f>
        <v>0</v>
      </c>
      <c r="I25" s="0" t="n">
        <f aca="false">H25*A25</f>
        <v>0</v>
      </c>
    </row>
    <row r="26" customFormat="false" ht="12.8" hidden="false" customHeight="false" outlineLevel="0" collapsed="false">
      <c r="A26" s="0" t="n">
        <v>12</v>
      </c>
      <c r="B26" s="2" t="n">
        <v>0.1</v>
      </c>
      <c r="C26" s="2" t="n">
        <v>0</v>
      </c>
      <c r="D26" s="2" t="n">
        <v>0.9</v>
      </c>
      <c r="E26" s="0" t="n">
        <f aca="false">SQRT((B26*B$3)^2+(C26*C$3)^2+(D26*D$3)^2+2*B$8*B$3*C$3*B26*C26+2*B$9*B$3*D$3*B26*D26+2*C$9*C$3*D$3*C26*D26)</f>
        <v>10.5588825166303</v>
      </c>
      <c r="F26" s="0" t="n">
        <f aca="false">B26*B$2+C26*C$2+D26*D$2</f>
        <v>14</v>
      </c>
      <c r="G26" s="0" t="n">
        <f aca="false">(F26-F$2)/E26</f>
        <v>1.1364839016913</v>
      </c>
      <c r="H26" s="8" t="n">
        <f aca="false">IF(G26=MAX(G$15:G$80),1,0)</f>
        <v>0</v>
      </c>
      <c r="I26" s="0" t="n">
        <f aca="false">H26*A26</f>
        <v>0</v>
      </c>
    </row>
    <row r="27" customFormat="false" ht="12.8" hidden="false" customHeight="false" outlineLevel="0" collapsed="false">
      <c r="A27" s="0" t="n">
        <v>13</v>
      </c>
      <c r="B27" s="2" t="n">
        <v>0.1</v>
      </c>
      <c r="C27" s="2" t="n">
        <v>0.1</v>
      </c>
      <c r="D27" s="2" t="n">
        <v>0.8</v>
      </c>
      <c r="E27" s="0" t="n">
        <f aca="false">SQRT((B27*B$3)^2+(C27*C$3)^2+(D27*D$3)^2+2*B$8*B$3*C$3*B27*C27+2*B$9*B$3*D$3*B27*D27+2*C$9*C$3*D$3*C27*D27)</f>
        <v>9.76165969494942</v>
      </c>
      <c r="F27" s="0" t="n">
        <f aca="false">B27*B$2+C27*C$2+D27*D$2</f>
        <v>13.1</v>
      </c>
      <c r="G27" s="0" t="n">
        <f aca="false">(F27-F$2)/E27</f>
        <v>1.13710171701058</v>
      </c>
      <c r="H27" s="8" t="n">
        <f aca="false">IF(G27=MAX(G$15:G$80),1,0)</f>
        <v>0</v>
      </c>
      <c r="I27" s="0" t="n">
        <f aca="false">H27*A27</f>
        <v>0</v>
      </c>
    </row>
    <row r="28" customFormat="false" ht="12.8" hidden="false" customHeight="false" outlineLevel="0" collapsed="false">
      <c r="A28" s="0" t="n">
        <v>14</v>
      </c>
      <c r="B28" s="2" t="n">
        <v>0.1</v>
      </c>
      <c r="C28" s="2" t="n">
        <v>0.2</v>
      </c>
      <c r="D28" s="2" t="n">
        <v>0.7</v>
      </c>
      <c r="E28" s="0" t="n">
        <f aca="false">SQRT((B28*B$3)^2+(C28*C$3)^2+(D28*D$3)^2+2*B$8*B$3*C$3*B28*C28+2*B$9*B$3*D$3*B28*D28+2*C$9*C$3*D$3*C28*D28)</f>
        <v>9.01831469843451</v>
      </c>
      <c r="F28" s="0" t="n">
        <f aca="false">B28*B$2+C28*C$2+D28*D$2</f>
        <v>12.2</v>
      </c>
      <c r="G28" s="0" t="n">
        <f aca="false">(F28-F$2)/E28</f>
        <v>1.13103172167751</v>
      </c>
      <c r="H28" s="8" t="n">
        <f aca="false">IF(G28=MAX(G$15:G$80),1,0)</f>
        <v>0</v>
      </c>
      <c r="I28" s="0" t="n">
        <f aca="false">H28*A28</f>
        <v>0</v>
      </c>
    </row>
    <row r="29" customFormat="false" ht="12.8" hidden="false" customHeight="false" outlineLevel="0" collapsed="false">
      <c r="A29" s="0" t="n">
        <v>15</v>
      </c>
      <c r="B29" s="2" t="n">
        <v>0.1</v>
      </c>
      <c r="C29" s="2" t="n">
        <v>0.3</v>
      </c>
      <c r="D29" s="2" t="n">
        <v>0.6</v>
      </c>
      <c r="E29" s="0" t="n">
        <f aca="false">SQRT((B29*B$3)^2+(C29*C$3)^2+(D29*D$3)^2+2*B$8*B$3*C$3*B29*C29+2*B$9*B$3*D$3*B29*D29+2*C$9*C$3*D$3*C29*D29)</f>
        <v>8.34326075344646</v>
      </c>
      <c r="F29" s="0" t="n">
        <f aca="false">B29*B$2+C29*C$2+D29*D$2</f>
        <v>11.3</v>
      </c>
      <c r="G29" s="0" t="n">
        <f aca="false">(F29-F$2)/E29</f>
        <v>1.11467210181083</v>
      </c>
      <c r="H29" s="8" t="n">
        <f aca="false">IF(G29=MAX(G$15:G$80),1,0)</f>
        <v>0</v>
      </c>
      <c r="I29" s="0" t="n">
        <f aca="false">H29*A29</f>
        <v>0</v>
      </c>
    </row>
    <row r="30" customFormat="false" ht="12.8" hidden="false" customHeight="false" outlineLevel="0" collapsed="false">
      <c r="A30" s="0" t="n">
        <v>16</v>
      </c>
      <c r="B30" s="2" t="n">
        <v>0.1</v>
      </c>
      <c r="C30" s="2" t="n">
        <v>0.4</v>
      </c>
      <c r="D30" s="2" t="n">
        <v>0.5</v>
      </c>
      <c r="E30" s="0" t="n">
        <f aca="false">SQRT((B30*B$3)^2+(C30*C$3)^2+(D30*D$3)^2+2*B$8*B$3*C$3*B30*C30+2*B$9*B$3*D$3*B30*D30+2*C$9*C$3*D$3*C30*D30)</f>
        <v>7.75435361587283</v>
      </c>
      <c r="F30" s="0" t="n">
        <f aca="false">B30*B$2+C30*C$2+D30*D$2</f>
        <v>10.4</v>
      </c>
      <c r="G30" s="0" t="n">
        <f aca="false">(F30-F$2)/E30</f>
        <v>1.08326243760738</v>
      </c>
      <c r="H30" s="8" t="n">
        <f aca="false">IF(G30=MAX(G$15:G$80),1,0)</f>
        <v>0</v>
      </c>
      <c r="I30" s="0" t="n">
        <f aca="false">H30*A30</f>
        <v>0</v>
      </c>
    </row>
    <row r="31" customFormat="false" ht="12.8" hidden="false" customHeight="false" outlineLevel="0" collapsed="false">
      <c r="A31" s="0" t="n">
        <v>17</v>
      </c>
      <c r="B31" s="2" t="n">
        <v>0.1</v>
      </c>
      <c r="C31" s="2" t="n">
        <v>0.5</v>
      </c>
      <c r="D31" s="2" t="n">
        <v>0.4</v>
      </c>
      <c r="E31" s="0" t="n">
        <f aca="false">SQRT((B31*B$3)^2+(C31*C$3)^2+(D31*D$3)^2+2*B$8*B$3*C$3*B31*C31+2*B$9*B$3*D$3*B31*D31+2*C$9*C$3*D$3*C31*D31)</f>
        <v>7.27255113423068</v>
      </c>
      <c r="F31" s="0" t="n">
        <f aca="false">B31*B$2+C31*C$2+D31*D$2</f>
        <v>9.5</v>
      </c>
      <c r="G31" s="0" t="n">
        <f aca="false">(F31-F$2)/E31</f>
        <v>1.03127497649329</v>
      </c>
      <c r="H31" s="8" t="n">
        <f aca="false">IF(G31=MAX(G$15:G$80),1,0)</f>
        <v>0</v>
      </c>
      <c r="I31" s="0" t="n">
        <f aca="false">H31*A31</f>
        <v>0</v>
      </c>
    </row>
    <row r="32" customFormat="false" ht="12.8" hidden="false" customHeight="false" outlineLevel="0" collapsed="false">
      <c r="A32" s="0" t="n">
        <v>18</v>
      </c>
      <c r="B32" s="2" t="n">
        <v>0.1</v>
      </c>
      <c r="C32" s="2" t="n">
        <v>0.6</v>
      </c>
      <c r="D32" s="2" t="n">
        <v>0.3</v>
      </c>
      <c r="E32" s="0" t="n">
        <f aca="false">SQRT((B32*B$3)^2+(C32*C$3)^2+(D32*D$3)^2+2*B$8*B$3*C$3*B32*C32+2*B$9*B$3*D$3*B32*D32+2*C$9*C$3*D$3*C32*D32)</f>
        <v>6.92026011071838</v>
      </c>
      <c r="F32" s="0" t="n">
        <f aca="false">B32*B$2+C32*C$2+D32*D$2</f>
        <v>8.6</v>
      </c>
      <c r="G32" s="0" t="n">
        <f aca="false">(F32-F$2)/E32</f>
        <v>0.953721376712076</v>
      </c>
      <c r="H32" s="8" t="n">
        <f aca="false">IF(G32=MAX(G$15:G$80),1,0)</f>
        <v>0</v>
      </c>
      <c r="I32" s="0" t="n">
        <f aca="false">H32*A32</f>
        <v>0</v>
      </c>
    </row>
    <row r="33" customFormat="false" ht="12.8" hidden="false" customHeight="false" outlineLevel="0" collapsed="false">
      <c r="A33" s="0" t="n">
        <v>19</v>
      </c>
      <c r="B33" s="2" t="n">
        <v>0.1</v>
      </c>
      <c r="C33" s="2" t="n">
        <v>0.7</v>
      </c>
      <c r="D33" s="2" t="n">
        <v>0.2</v>
      </c>
      <c r="E33" s="0" t="n">
        <f aca="false">SQRT((B33*B$3)^2+(C33*C$3)^2+(D33*D$3)^2+2*B$8*B$3*C$3*B33*C33+2*B$9*B$3*D$3*B33*D33+2*C$9*C$3*D$3*C33*D33)</f>
        <v>6.71788657242737</v>
      </c>
      <c r="F33" s="0" t="n">
        <f aca="false">B33*B$2+C33*C$2+D33*D$2</f>
        <v>7.7</v>
      </c>
      <c r="G33" s="0" t="n">
        <f aca="false">(F33-F$2)/E33</f>
        <v>0.848481131461024</v>
      </c>
      <c r="H33" s="8" t="n">
        <f aca="false">IF(G33=MAX(G$15:G$80),1,0)</f>
        <v>0</v>
      </c>
      <c r="I33" s="0" t="n">
        <f aca="false">H33*A33</f>
        <v>0</v>
      </c>
    </row>
    <row r="34" customFormat="false" ht="12.8" hidden="false" customHeight="false" outlineLevel="0" collapsed="false">
      <c r="A34" s="0" t="n">
        <v>20</v>
      </c>
      <c r="B34" s="2" t="n">
        <v>0.1</v>
      </c>
      <c r="C34" s="2" t="n">
        <v>0.8</v>
      </c>
      <c r="D34" s="2" t="n">
        <v>0.1</v>
      </c>
      <c r="E34" s="0" t="n">
        <f aca="false">SQRT((B34*B$3)^2+(C34*C$3)^2+(D34*D$3)^2+2*B$8*B$3*C$3*B34*C34+2*B$9*B$3*D$3*B34*D34+2*C$9*C$3*D$3*C34*D34)</f>
        <v>6.67907179179862</v>
      </c>
      <c r="F34" s="0" t="n">
        <f aca="false">B34*B$2+C34*C$2+D34*D$2</f>
        <v>6.8</v>
      </c>
      <c r="G34" s="0" t="n">
        <f aca="false">(F34-F$2)/E34</f>
        <v>0.71866273482702</v>
      </c>
      <c r="H34" s="8" t="n">
        <f aca="false">IF(G34=MAX(G$15:G$80),1,0)</f>
        <v>0</v>
      </c>
      <c r="I34" s="0" t="n">
        <f aca="false">H34*A34</f>
        <v>0</v>
      </c>
    </row>
    <row r="35" customFormat="false" ht="12.8" hidden="false" customHeight="false" outlineLevel="0" collapsed="false">
      <c r="A35" s="0" t="n">
        <v>21</v>
      </c>
      <c r="B35" s="2" t="n">
        <v>0.1</v>
      </c>
      <c r="C35" s="2" t="n">
        <v>0.9</v>
      </c>
      <c r="D35" s="2" t="n">
        <v>0</v>
      </c>
      <c r="E35" s="0" t="n">
        <f aca="false">SQRT((B35*B$3)^2+(C35*C$3)^2+(D35*D$3)^2+2*B$8*B$3*C$3*B35*C35+2*B$9*B$3*D$3*B35*D35+2*C$9*C$3*D$3*C35*D35)</f>
        <v>6.80661443009666</v>
      </c>
      <c r="F35" s="0" t="n">
        <f aca="false">B35*B$2+C35*C$2+D35*D$2</f>
        <v>5.9</v>
      </c>
      <c r="G35" s="0" t="n">
        <f aca="false">(F35-F$2)/E35</f>
        <v>0.572972075920072</v>
      </c>
      <c r="H35" s="8" t="n">
        <f aca="false">IF(G35=MAX(G$15:G$80),1,0)</f>
        <v>0</v>
      </c>
      <c r="I35" s="0" t="n">
        <f aca="false">H35*A35</f>
        <v>0</v>
      </c>
    </row>
    <row r="36" customFormat="false" ht="12.8" hidden="false" customHeight="false" outlineLevel="0" collapsed="false">
      <c r="A36" s="0" t="n">
        <v>22</v>
      </c>
      <c r="B36" s="2" t="n">
        <v>0.2</v>
      </c>
      <c r="C36" s="2" t="n">
        <v>0</v>
      </c>
      <c r="D36" s="2" t="n">
        <v>0.8</v>
      </c>
      <c r="E36" s="0" t="n">
        <f aca="false">SQRT((B36*B$3)^2+(C36*C$3)^2+(D36*D$3)^2+2*B$8*B$3*C$3*B36*C36+2*B$9*B$3*D$3*B36*D36+2*C$9*C$3*D$3*C36*D36)</f>
        <v>9.14111590562115</v>
      </c>
      <c r="F36" s="0" t="n">
        <f aca="false">B36*B$2+C36*C$2+D36*D$2</f>
        <v>13</v>
      </c>
      <c r="G36" s="0" t="n">
        <f aca="false">(F36-F$2)/E36</f>
        <v>1.20335417618277</v>
      </c>
      <c r="H36" s="8" t="n">
        <f aca="false">IF(G36=MAX(G$15:G$80),1,0)</f>
        <v>0</v>
      </c>
      <c r="I36" s="0" t="n">
        <f aca="false">H36*A36</f>
        <v>0</v>
      </c>
    </row>
    <row r="37" customFormat="false" ht="12.8" hidden="false" customHeight="false" outlineLevel="0" collapsed="false">
      <c r="A37" s="0" t="n">
        <v>23</v>
      </c>
      <c r="B37" s="2" t="n">
        <v>0.2</v>
      </c>
      <c r="C37" s="2" t="n">
        <v>0.1</v>
      </c>
      <c r="D37" s="2" t="n">
        <v>0.7</v>
      </c>
      <c r="E37" s="0" t="n">
        <f aca="false">SQRT((B37*B$3)^2+(C37*C$3)^2+(D37*D$3)^2+2*B$8*B$3*C$3*B37*C37+2*B$9*B$3*D$3*B37*D37+2*C$9*C$3*D$3*C37*D37)</f>
        <v>8.32105762508589</v>
      </c>
      <c r="F37" s="0" t="n">
        <f aca="false">B37*B$2+C37*C$2+D37*D$2</f>
        <v>12.1</v>
      </c>
      <c r="G37" s="0" t="n">
        <f aca="false">(F37-F$2)/E37</f>
        <v>1.21378801290248</v>
      </c>
      <c r="H37" s="8" t="n">
        <f aca="false">IF(G37=MAX(G$15:G$80),1,0)</f>
        <v>0</v>
      </c>
      <c r="I37" s="0" t="n">
        <f aca="false">H37*A37</f>
        <v>0</v>
      </c>
    </row>
    <row r="38" customFormat="false" ht="12.8" hidden="false" customHeight="false" outlineLevel="0" collapsed="false">
      <c r="A38" s="0" t="n">
        <v>24</v>
      </c>
      <c r="B38" s="2" t="n">
        <v>0.2</v>
      </c>
      <c r="C38" s="2" t="n">
        <v>0.2</v>
      </c>
      <c r="D38" s="2" t="n">
        <v>0.6</v>
      </c>
      <c r="E38" s="0" t="n">
        <f aca="false">SQRT((B38*B$3)^2+(C38*C$3)^2+(D38*D$3)^2+2*B$8*B$3*C$3*B38*C38+2*B$9*B$3*D$3*B38*D38+2*C$9*C$3*D$3*C38*D38)</f>
        <v>7.56042326857432</v>
      </c>
      <c r="F38" s="0" t="n">
        <f aca="false">B38*B$2+C38*C$2+D38*D$2</f>
        <v>11.2</v>
      </c>
      <c r="G38" s="0" t="n">
        <f aca="false">(F38-F$2)/E38</f>
        <v>1.21686308731427</v>
      </c>
      <c r="H38" s="8" t="n">
        <f aca="false">IF(G38=MAX(G$15:G$80),1,0)</f>
        <v>0</v>
      </c>
      <c r="I38" s="0" t="n">
        <f aca="false">H38*A38</f>
        <v>0</v>
      </c>
    </row>
    <row r="39" customFormat="false" ht="12.8" hidden="false" customHeight="false" outlineLevel="0" collapsed="false">
      <c r="A39" s="0" t="n">
        <v>25</v>
      </c>
      <c r="B39" s="2" t="n">
        <v>0.2</v>
      </c>
      <c r="C39" s="2" t="n">
        <v>0.3</v>
      </c>
      <c r="D39" s="2" t="n">
        <v>0.5</v>
      </c>
      <c r="E39" s="0" t="n">
        <f aca="false">SQRT((B39*B$3)^2+(C39*C$3)^2+(D39*D$3)^2+2*B$8*B$3*C$3*B39*C39+2*B$9*B$3*D$3*B39*D39+2*C$9*C$3*D$3*C39*D39)</f>
        <v>6.87895340876794</v>
      </c>
      <c r="F39" s="0" t="n">
        <f aca="false">B39*B$2+C39*C$2+D39*D$2</f>
        <v>10.3</v>
      </c>
      <c r="G39" s="0" t="n">
        <f aca="false">(F39-F$2)/E39</f>
        <v>1.20657889460638</v>
      </c>
      <c r="H39" s="8" t="n">
        <f aca="false">IF(G39=MAX(G$15:G$80),1,0)</f>
        <v>0</v>
      </c>
      <c r="I39" s="0" t="n">
        <f aca="false">H39*A39</f>
        <v>0</v>
      </c>
    </row>
    <row r="40" customFormat="false" ht="12.8" hidden="false" customHeight="false" outlineLevel="0" collapsed="false">
      <c r="A40" s="0" t="n">
        <v>26</v>
      </c>
      <c r="B40" s="2" t="n">
        <v>0.2</v>
      </c>
      <c r="C40" s="2" t="n">
        <v>0.4</v>
      </c>
      <c r="D40" s="2" t="n">
        <v>0.4</v>
      </c>
      <c r="E40" s="0" t="n">
        <f aca="false">SQRT((B40*B$3)^2+(C40*C$3)^2+(D40*D$3)^2+2*B$8*B$3*C$3*B40*C40+2*B$9*B$3*D$3*B40*D40+2*C$9*C$3*D$3*C40*D40)</f>
        <v>6.30238050263549</v>
      </c>
      <c r="F40" s="0" t="n">
        <f aca="false">B40*B$2+C40*C$2+D40*D$2</f>
        <v>9.4</v>
      </c>
      <c r="G40" s="0" t="n">
        <f aca="false">(F40-F$2)/E40</f>
        <v>1.17415950955445</v>
      </c>
      <c r="H40" s="8" t="n">
        <f aca="false">IF(G40=MAX(G$15:G$80),1,0)</f>
        <v>0</v>
      </c>
      <c r="I40" s="0" t="n">
        <f aca="false">H40*A40</f>
        <v>0</v>
      </c>
    </row>
    <row r="41" customFormat="false" ht="12.8" hidden="false" customHeight="false" outlineLevel="0" collapsed="false">
      <c r="A41" s="0" t="n">
        <v>27</v>
      </c>
      <c r="B41" s="2" t="n">
        <v>0.2</v>
      </c>
      <c r="C41" s="2" t="n">
        <v>0.5</v>
      </c>
      <c r="D41" s="2" t="n">
        <v>0.3</v>
      </c>
      <c r="E41" s="0" t="n">
        <f aca="false">SQRT((B41*B$3)^2+(C41*C$3)^2+(D41*D$3)^2+2*B$8*B$3*C$3*B41*C41+2*B$9*B$3*D$3*B41*D41+2*C$9*C$3*D$3*C41*D41)</f>
        <v>5.86174035590114</v>
      </c>
      <c r="F41" s="0" t="n">
        <f aca="false">B41*B$2+C41*C$2+D41*D$2</f>
        <v>8.5</v>
      </c>
      <c r="G41" s="0" t="n">
        <f aca="false">(F41-F$2)/E41</f>
        <v>1.10888569014428</v>
      </c>
      <c r="H41" s="8" t="n">
        <f aca="false">IF(G41=MAX(G$15:G$80),1,0)</f>
        <v>0</v>
      </c>
      <c r="I41" s="0" t="n">
        <f aca="false">H41*A41</f>
        <v>0</v>
      </c>
    </row>
    <row r="42" customFormat="false" ht="12.8" hidden="false" customHeight="false" outlineLevel="0" collapsed="false">
      <c r="A42" s="0" t="n">
        <v>28</v>
      </c>
      <c r="B42" s="2" t="n">
        <v>0.2</v>
      </c>
      <c r="C42" s="2" t="n">
        <v>0.6</v>
      </c>
      <c r="D42" s="2" t="n">
        <v>0.2</v>
      </c>
      <c r="E42" s="0" t="n">
        <f aca="false">SQRT((B42*B$3)^2+(C42*C$3)^2+(D42*D$3)^2+2*B$8*B$3*C$3*B42*C42+2*B$9*B$3*D$3*B42*D42+2*C$9*C$3*D$3*C42*D42)</f>
        <v>5.58927544499285</v>
      </c>
      <c r="F42" s="0" t="n">
        <f aca="false">B42*B$2+C42*C$2+D42*D$2</f>
        <v>7.6</v>
      </c>
      <c r="G42" s="0" t="n">
        <f aca="false">(F42-F$2)/E42</f>
        <v>1.00191877375032</v>
      </c>
      <c r="H42" s="8" t="n">
        <f aca="false">IF(G42=MAX(G$15:G$80),1,0)</f>
        <v>0</v>
      </c>
      <c r="I42" s="0" t="n">
        <f aca="false">H42*A42</f>
        <v>0</v>
      </c>
    </row>
    <row r="43" customFormat="false" ht="12.8" hidden="false" customHeight="false" outlineLevel="0" collapsed="false">
      <c r="A43" s="0" t="n">
        <v>29</v>
      </c>
      <c r="B43" s="2" t="n">
        <v>0.2</v>
      </c>
      <c r="C43" s="2" t="n">
        <v>0.7</v>
      </c>
      <c r="D43" s="2" t="n">
        <v>0.1</v>
      </c>
      <c r="E43" s="0" t="n">
        <f aca="false">SQRT((B43*B$3)^2+(C43*C$3)^2+(D43*D$3)^2+2*B$8*B$3*C$3*B43*C43+2*B$9*B$3*D$3*B43*D43+2*C$9*C$3*D$3*C43*D43)</f>
        <v>5.50999092558237</v>
      </c>
      <c r="F43" s="0" t="n">
        <f aca="false">B43*B$2+C43*C$2+D43*D$2</f>
        <v>6.7</v>
      </c>
      <c r="G43" s="0" t="n">
        <f aca="false">(F43-F$2)/E43</f>
        <v>0.852995960152737</v>
      </c>
      <c r="H43" s="8" t="n">
        <f aca="false">IF(G43=MAX(G$15:G$80),1,0)</f>
        <v>0</v>
      </c>
      <c r="I43" s="0" t="n">
        <f aca="false">H43*A43</f>
        <v>0</v>
      </c>
    </row>
    <row r="44" customFormat="false" ht="12.8" hidden="false" customHeight="false" outlineLevel="0" collapsed="false">
      <c r="A44" s="0" t="n">
        <v>30</v>
      </c>
      <c r="B44" s="2" t="n">
        <v>0.2</v>
      </c>
      <c r="C44" s="2" t="n">
        <v>0.8</v>
      </c>
      <c r="D44" s="2" t="n">
        <v>0</v>
      </c>
      <c r="E44" s="0" t="n">
        <f aca="false">SQRT((B44*B$3)^2+(C44*C$3)^2+(D44*D$3)^2+2*B$8*B$3*C$3*B44*C44+2*B$9*B$3*D$3*B44*D44+2*C$9*C$3*D$3*C44*D44)</f>
        <v>5.63205113613149</v>
      </c>
      <c r="F44" s="0" t="n">
        <f aca="false">B44*B$2+C44*C$2+D44*D$2</f>
        <v>5.8</v>
      </c>
      <c r="G44" s="0" t="n">
        <f aca="false">(F44-F$2)/E44</f>
        <v>0.674709783017013</v>
      </c>
      <c r="H44" s="8" t="n">
        <f aca="false">IF(G44=MAX(G$15:G$80),1,0)</f>
        <v>0</v>
      </c>
      <c r="I44" s="0" t="n">
        <f aca="false">H44*A44</f>
        <v>0</v>
      </c>
    </row>
    <row r="45" customFormat="false" ht="12.8" hidden="false" customHeight="false" outlineLevel="0" collapsed="false">
      <c r="A45" s="0" t="n">
        <v>31</v>
      </c>
      <c r="B45" s="2" t="n">
        <v>0.3</v>
      </c>
      <c r="C45" s="2" t="n">
        <v>0</v>
      </c>
      <c r="D45" s="2" t="n">
        <v>0.7</v>
      </c>
      <c r="E45" s="0" t="n">
        <f aca="false">SQRT((B45*B$3)^2+(C45*C$3)^2+(D45*D$3)^2+2*B$8*B$3*C$3*B45*C45+2*B$9*B$3*D$3*B45*D45+2*C$9*C$3*D$3*C45*D45)</f>
        <v>7.75951029382654</v>
      </c>
      <c r="F45" s="0" t="n">
        <f aca="false">B45*B$2+C45*C$2+D45*D$2</f>
        <v>12</v>
      </c>
      <c r="G45" s="0" t="n">
        <f aca="false">(F45-F$2)/E45</f>
        <v>1.28874112171177</v>
      </c>
      <c r="H45" s="8" t="n">
        <f aca="false">IF(G45=MAX(G$15:G$80),1,0)</f>
        <v>0</v>
      </c>
      <c r="I45" s="0" t="n">
        <f aca="false">H45*A45</f>
        <v>0</v>
      </c>
    </row>
    <row r="46" customFormat="false" ht="12.8" hidden="false" customHeight="false" outlineLevel="0" collapsed="false">
      <c r="A46" s="0" t="n">
        <v>32</v>
      </c>
      <c r="B46" s="2" t="n">
        <v>0.3</v>
      </c>
      <c r="C46" s="2" t="n">
        <v>0.1</v>
      </c>
      <c r="D46" s="2" t="n">
        <v>0.6</v>
      </c>
      <c r="E46" s="0" t="n">
        <f aca="false">SQRT((B46*B$3)^2+(C46*C$3)^2+(D46*D$3)^2+2*B$8*B$3*C$3*B46*C46+2*B$9*B$3*D$3*B46*D46+2*C$9*C$3*D$3*C46*D46)</f>
        <v>6.91158447825099</v>
      </c>
      <c r="F46" s="0" t="n">
        <f aca="false">B46*B$2+C46*C$2+D46*D$2</f>
        <v>11.1</v>
      </c>
      <c r="G46" s="0" t="n">
        <f aca="false">(F46-F$2)/E46</f>
        <v>1.31663007645141</v>
      </c>
      <c r="H46" s="8" t="n">
        <f aca="false">IF(G46=MAX(G$15:G$80),1,0)</f>
        <v>0</v>
      </c>
      <c r="I46" s="0" t="n">
        <f aca="false">H46*A46</f>
        <v>0</v>
      </c>
    </row>
    <row r="47" customFormat="false" ht="12.8" hidden="false" customHeight="false" outlineLevel="0" collapsed="false">
      <c r="A47" s="0" t="n">
        <v>33</v>
      </c>
      <c r="B47" s="2" t="n">
        <v>0.3</v>
      </c>
      <c r="C47" s="2" t="n">
        <v>0.2</v>
      </c>
      <c r="D47" s="2" t="n">
        <v>0.5</v>
      </c>
      <c r="E47" s="0" t="n">
        <f aca="false">SQRT((B47*B$3)^2+(C47*C$3)^2+(D47*D$3)^2+2*B$8*B$3*C$3*B47*C47+2*B$9*B$3*D$3*B47*D47+2*C$9*C$3*D$3*C47*D47)</f>
        <v>6.12943716828878</v>
      </c>
      <c r="F47" s="0" t="n">
        <f aca="false">B47*B$2+C47*C$2+D47*D$2</f>
        <v>10.2</v>
      </c>
      <c r="G47" s="0" t="n">
        <f aca="false">(F47-F$2)/E47</f>
        <v>1.33780635560202</v>
      </c>
      <c r="H47" s="8" t="n">
        <f aca="false">IF(G47=MAX(G$15:G$80),1,0)</f>
        <v>0</v>
      </c>
      <c r="I47" s="0" t="n">
        <f aca="false">H47*A47</f>
        <v>0</v>
      </c>
    </row>
    <row r="48" customFormat="false" ht="12.8" hidden="false" customHeight="false" outlineLevel="0" collapsed="false">
      <c r="A48" s="0" t="n">
        <v>34</v>
      </c>
      <c r="B48" s="2" t="n">
        <v>0.3</v>
      </c>
      <c r="C48" s="2" t="n">
        <v>0.3</v>
      </c>
      <c r="D48" s="2" t="n">
        <v>0.4</v>
      </c>
      <c r="E48" s="0" t="n">
        <f aca="false">SQRT((B48*B$3)^2+(C48*C$3)^2+(D48*D$3)^2+2*B$8*B$3*C$3*B48*C48+2*B$9*B$3*D$3*B48*D48+2*C$9*C$3*D$3*C48*D48)</f>
        <v>5.44150714416512</v>
      </c>
      <c r="F48" s="0" t="n">
        <f aca="false">B48*B$2+C48*C$2+D48*D$2</f>
        <v>9.3</v>
      </c>
      <c r="G48" s="0" t="n">
        <f aca="false">(F48-F$2)/E48</f>
        <v>1.34154009295526</v>
      </c>
      <c r="H48" s="8" t="n">
        <f aca="false">IF(G48=MAX(G$15:G$80),1,0)</f>
        <v>0</v>
      </c>
      <c r="I48" s="0" t="n">
        <f aca="false">H48*A48</f>
        <v>0</v>
      </c>
    </row>
    <row r="49" customFormat="false" ht="12.8" hidden="false" customHeight="false" outlineLevel="0" collapsed="false">
      <c r="A49" s="0" t="n">
        <v>35</v>
      </c>
      <c r="B49" s="2" t="n">
        <v>0.3</v>
      </c>
      <c r="C49" s="2" t="n">
        <v>0.4</v>
      </c>
      <c r="D49" s="2" t="n">
        <v>0.3</v>
      </c>
      <c r="E49" s="0" t="n">
        <f aca="false">SQRT((B49*B$3)^2+(C49*C$3)^2+(D49*D$3)^2+2*B$8*B$3*C$3*B49*C49+2*B$9*B$3*D$3*B49*D49+2*C$9*C$3*D$3*C49*D49)</f>
        <v>4.88773976393998</v>
      </c>
      <c r="F49" s="0" t="n">
        <f aca="false">B49*B$2+C49*C$2+D49*D$2</f>
        <v>8.4</v>
      </c>
      <c r="G49" s="0" t="n">
        <f aca="false">(F49-F$2)/E49</f>
        <v>1.30939868100527</v>
      </c>
      <c r="H49" s="8" t="n">
        <f aca="false">IF(G49=MAX(G$15:G$80),1,0)</f>
        <v>0</v>
      </c>
      <c r="I49" s="0" t="n">
        <f aca="false">H49*A49</f>
        <v>0</v>
      </c>
    </row>
    <row r="50" customFormat="false" ht="12.8" hidden="false" customHeight="false" outlineLevel="0" collapsed="false">
      <c r="A50" s="0" t="n">
        <v>36</v>
      </c>
      <c r="B50" s="2" t="n">
        <v>0.3</v>
      </c>
      <c r="C50" s="2" t="n">
        <v>0.5</v>
      </c>
      <c r="D50" s="2" t="n">
        <v>0.2</v>
      </c>
      <c r="E50" s="0" t="n">
        <f aca="false">SQRT((B50*B$3)^2+(C50*C$3)^2+(D50*D$3)^2+2*B$8*B$3*C$3*B50*C50+2*B$9*B$3*D$3*B50*D50+2*C$9*C$3*D$3*C50*D50)</f>
        <v>4.51774279923061</v>
      </c>
      <c r="F50" s="0" t="n">
        <f aca="false">B50*B$2+C50*C$2+D50*D$2</f>
        <v>7.5</v>
      </c>
      <c r="G50" s="0" t="n">
        <f aca="false">(F50-F$2)/E50</f>
        <v>1.21742211640217</v>
      </c>
      <c r="H50" s="8" t="n">
        <f aca="false">IF(G50=MAX(G$15:G$80),1,0)</f>
        <v>0</v>
      </c>
      <c r="I50" s="0" t="n">
        <f aca="false">H50*A50</f>
        <v>0</v>
      </c>
    </row>
    <row r="51" customFormat="false" ht="12.8" hidden="false" customHeight="false" outlineLevel="0" collapsed="false">
      <c r="A51" s="0" t="n">
        <v>37</v>
      </c>
      <c r="B51" s="2" t="n">
        <v>0.3</v>
      </c>
      <c r="C51" s="2" t="n">
        <v>0.6</v>
      </c>
      <c r="D51" s="2" t="n">
        <v>0.1</v>
      </c>
      <c r="E51" s="0" t="n">
        <f aca="false">SQRT((B51*B$3)^2+(C51*C$3)^2+(D51*D$3)^2+2*B$8*B$3*C$3*B51*C51+2*B$9*B$3*D$3*B51*D51+2*C$9*C$3*D$3*C51*D51)</f>
        <v>4.37835585579793</v>
      </c>
      <c r="F51" s="0" t="n">
        <f aca="false">B51*B$2+C51*C$2+D51*D$2</f>
        <v>6.6</v>
      </c>
      <c r="G51" s="0" t="n">
        <f aca="false">(F51-F$2)/E51</f>
        <v>1.05062268840222</v>
      </c>
      <c r="H51" s="8" t="n">
        <f aca="false">IF(G51=MAX(G$15:G$80),1,0)</f>
        <v>0</v>
      </c>
      <c r="I51" s="0" t="n">
        <f aca="false">H51*A51</f>
        <v>0</v>
      </c>
    </row>
    <row r="52" customFormat="false" ht="12.8" hidden="false" customHeight="false" outlineLevel="0" collapsed="false">
      <c r="A52" s="0" t="n">
        <v>38</v>
      </c>
      <c r="B52" s="2" t="n">
        <v>0.3</v>
      </c>
      <c r="C52" s="2" t="n">
        <v>0.7</v>
      </c>
      <c r="D52" s="2" t="n">
        <v>0</v>
      </c>
      <c r="E52" s="0" t="n">
        <f aca="false">SQRT((B52*B$3)^2+(C52*C$3)^2+(D52*D$3)^2+2*B$8*B$3*C$3*B52*C52+2*B$9*B$3*D$3*B52*D52+2*C$9*C$3*D$3*C52*D52)</f>
        <v>4.49110231457712</v>
      </c>
      <c r="F52" s="0" t="n">
        <f aca="false">B52*B$2+C52*C$2+D52*D$2</f>
        <v>5.7</v>
      </c>
      <c r="G52" s="0" t="n">
        <f aca="false">(F52-F$2)/E52</f>
        <v>0.823851193055794</v>
      </c>
      <c r="H52" s="8" t="n">
        <f aca="false">IF(G52=MAX(G$15:G$80),1,0)</f>
        <v>0</v>
      </c>
      <c r="I52" s="0" t="n">
        <f aca="false">H52*A52</f>
        <v>0</v>
      </c>
    </row>
    <row r="53" customFormat="false" ht="12.8" hidden="false" customHeight="false" outlineLevel="0" collapsed="false">
      <c r="A53" s="0" t="n">
        <v>39</v>
      </c>
      <c r="B53" s="2" t="n">
        <v>0.4</v>
      </c>
      <c r="C53" s="2" t="n">
        <v>0</v>
      </c>
      <c r="D53" s="2" t="n">
        <v>0.6</v>
      </c>
      <c r="E53" s="0" t="n">
        <f aca="false">SQRT((B53*B$3)^2+(C53*C$3)^2+(D53*D$3)^2+2*B$8*B$3*C$3*B53*C53+2*B$9*B$3*D$3*B53*D53+2*C$9*C$3*D$3*C53*D53)</f>
        <v>6.43739077577243</v>
      </c>
      <c r="F53" s="0" t="n">
        <f aca="false">B53*B$2+C53*C$2+D53*D$2</f>
        <v>11</v>
      </c>
      <c r="G53" s="0" t="n">
        <f aca="false">(F53-F$2)/E53</f>
        <v>1.3980819735027</v>
      </c>
      <c r="H53" s="8" t="n">
        <f aca="false">IF(G53=MAX(G$15:G$80),1,0)</f>
        <v>0</v>
      </c>
      <c r="I53" s="0" t="n">
        <f aca="false">H53*A53</f>
        <v>0</v>
      </c>
    </row>
    <row r="54" customFormat="false" ht="12.8" hidden="false" customHeight="false" outlineLevel="0" collapsed="false">
      <c r="A54" s="0" t="n">
        <v>40</v>
      </c>
      <c r="B54" s="2" t="n">
        <v>0.4</v>
      </c>
      <c r="C54" s="2" t="n">
        <v>0.1</v>
      </c>
      <c r="D54" s="2" t="n">
        <v>0.5</v>
      </c>
      <c r="E54" s="0" t="n">
        <f aca="false">SQRT((B54*B$3)^2+(C54*C$3)^2+(D54*D$3)^2+2*B$8*B$3*C$3*B54*C54+2*B$9*B$3*D$3*B54*D54+2*C$9*C$3*D$3*C54*D54)</f>
        <v>5.55697759577992</v>
      </c>
      <c r="F54" s="0" t="n">
        <f aca="false">B54*B$2+C54*C$2+D54*D$2</f>
        <v>10.1</v>
      </c>
      <c r="G54" s="0" t="n">
        <f aca="false">(F54-F$2)/E54</f>
        <v>1.45762689526611</v>
      </c>
      <c r="H54" s="8" t="n">
        <f aca="false">IF(G54=MAX(G$15:G$80),1,0)</f>
        <v>0</v>
      </c>
      <c r="I54" s="0" t="n">
        <f aca="false">H54*A54</f>
        <v>0</v>
      </c>
    </row>
    <row r="55" customFormat="false" ht="12.8" hidden="false" customHeight="false" outlineLevel="0" collapsed="false">
      <c r="A55" s="0" t="n">
        <v>41</v>
      </c>
      <c r="B55" s="2" t="n">
        <v>0.4</v>
      </c>
      <c r="C55" s="2" t="n">
        <v>0.2</v>
      </c>
      <c r="D55" s="2" t="n">
        <v>0.4</v>
      </c>
      <c r="E55" s="0" t="n">
        <f aca="false">SQRT((B55*B$3)^2+(C55*C$3)^2+(D55*D$3)^2+2*B$8*B$3*C$3*B55*C55+2*B$9*B$3*D$3*B55*D55+2*C$9*C$3*D$3*C55*D55)</f>
        <v>4.74973683481517</v>
      </c>
      <c r="F55" s="0" t="n">
        <f aca="false">B55*B$2+C55*C$2+D55*D$2</f>
        <v>9.2</v>
      </c>
      <c r="G55" s="0" t="n">
        <f aca="false">(F55-F$2)/E55</f>
        <v>1.51587345791973</v>
      </c>
      <c r="H55" s="8" t="n">
        <f aca="false">IF(G55=MAX(G$15:G$80),1,0)</f>
        <v>0</v>
      </c>
      <c r="I55" s="0" t="n">
        <f aca="false">H55*A55</f>
        <v>0</v>
      </c>
    </row>
    <row r="56" customFormat="false" ht="12.8" hidden="false" customHeight="false" outlineLevel="0" collapsed="false">
      <c r="A56" s="0" t="n">
        <v>42</v>
      </c>
      <c r="B56" s="2" t="n">
        <v>0.4</v>
      </c>
      <c r="C56" s="2" t="n">
        <v>0.3</v>
      </c>
      <c r="D56" s="2" t="n">
        <v>0.3</v>
      </c>
      <c r="E56" s="0" t="n">
        <f aca="false">SQRT((B56*B$3)^2+(C56*C$3)^2+(D56*D$3)^2+2*B$8*B$3*C$3*B56*C56+2*B$9*B$3*D$3*B56*D56+2*C$9*C$3*D$3*C56*D56)</f>
        <v>4.05955662603689</v>
      </c>
      <c r="F56" s="0" t="n">
        <f aca="false">B56*B$2+C56*C$2+D56*D$2</f>
        <v>8.3</v>
      </c>
      <c r="G56" s="0" t="n">
        <f aca="false">(F56-F$2)/E56</f>
        <v>1.55189361310876</v>
      </c>
      <c r="H56" s="8" t="n">
        <f aca="false">IF(G56=MAX(G$15:G$80),1,0)</f>
        <v>0</v>
      </c>
      <c r="I56" s="0" t="n">
        <f aca="false">H56*A56</f>
        <v>0</v>
      </c>
    </row>
    <row r="57" customFormat="false" ht="12.8" hidden="false" customHeight="false" outlineLevel="0" collapsed="false">
      <c r="A57" s="0" t="n">
        <v>43</v>
      </c>
      <c r="B57" s="2" t="n">
        <v>0.4</v>
      </c>
      <c r="C57" s="2" t="n">
        <v>0.4</v>
      </c>
      <c r="D57" s="2" t="n">
        <v>0.2</v>
      </c>
      <c r="E57" s="0" t="n">
        <f aca="false">SQRT((B57*B$3)^2+(C57*C$3)^2+(D57*D$3)^2+2*B$8*B$3*C$3*B57*C57+2*B$9*B$3*D$3*B57*D57+2*C$9*C$3*D$3*C57*D57)</f>
        <v>3.55527776692624</v>
      </c>
      <c r="F57" s="0" t="n">
        <f aca="false">B57*B$2+C57*C$2+D57*D$2</f>
        <v>7.4</v>
      </c>
      <c r="G57" s="0" t="n">
        <f aca="false">(F57-F$2)/E57</f>
        <v>1.51886866625013</v>
      </c>
      <c r="H57" s="8" t="n">
        <f aca="false">IF(G57=MAX(G$15:G$80),1,0)</f>
        <v>0</v>
      </c>
      <c r="I57" s="0" t="n">
        <f aca="false">H57*A57</f>
        <v>0</v>
      </c>
    </row>
    <row r="58" customFormat="false" ht="12.8" hidden="false" customHeight="false" outlineLevel="0" collapsed="false">
      <c r="A58" s="0" t="n">
        <v>44</v>
      </c>
      <c r="B58" s="2" t="n">
        <v>0.4</v>
      </c>
      <c r="C58" s="2" t="n">
        <v>0.5</v>
      </c>
      <c r="D58" s="2" t="n">
        <v>0.1</v>
      </c>
      <c r="E58" s="0" t="n">
        <f aca="false">SQRT((B58*B$3)^2+(C58*C$3)^2+(D58*D$3)^2+2*B$8*B$3*C$3*B58*C58+2*B$9*B$3*D$3*B58*D58+2*C$9*C$3*D$3*C58*D58)</f>
        <v>3.32264954516723</v>
      </c>
      <c r="F58" s="0" t="n">
        <f aca="false">B58*B$2+C58*C$2+D58*D$2</f>
        <v>6.5</v>
      </c>
      <c r="G58" s="0" t="n">
        <f aca="false">(F58-F$2)/E58</f>
        <v>1.3543408472149</v>
      </c>
      <c r="H58" s="8" t="n">
        <f aca="false">IF(G58=MAX(G$15:G$80),1,0)</f>
        <v>0</v>
      </c>
      <c r="I58" s="0" t="n">
        <f aca="false">H58*A58</f>
        <v>0</v>
      </c>
    </row>
    <row r="59" customFormat="false" ht="12.8" hidden="false" customHeight="false" outlineLevel="0" collapsed="false">
      <c r="A59" s="0" t="n">
        <v>45</v>
      </c>
      <c r="B59" s="2" t="n">
        <v>0.4</v>
      </c>
      <c r="C59" s="2" t="n">
        <v>0.6</v>
      </c>
      <c r="D59" s="2" t="n">
        <v>0</v>
      </c>
      <c r="E59" s="0" t="n">
        <f aca="false">SQRT((B59*B$3)^2+(C59*C$3)^2+(D59*D$3)^2+2*B$8*B$3*C$3*B59*C59+2*B$9*B$3*D$3*B59*D59+2*C$9*C$3*D$3*C59*D59)</f>
        <v>3.41760149812701</v>
      </c>
      <c r="F59" s="0" t="n">
        <f aca="false">B59*B$2+C59*C$2+D59*D$2</f>
        <v>5.6</v>
      </c>
      <c r="G59" s="0" t="n">
        <f aca="false">(F59-F$2)/E59</f>
        <v>1.05337032476518</v>
      </c>
      <c r="H59" s="8" t="n">
        <f aca="false">IF(G59=MAX(G$15:G$80),1,0)</f>
        <v>0</v>
      </c>
      <c r="I59" s="0" t="n">
        <f aca="false">H59*A59</f>
        <v>0</v>
      </c>
    </row>
    <row r="60" customFormat="false" ht="12.8" hidden="false" customHeight="false" outlineLevel="0" collapsed="false">
      <c r="A60" s="0" t="n">
        <v>46</v>
      </c>
      <c r="B60" s="2" t="n">
        <v>0.5</v>
      </c>
      <c r="C60" s="2" t="n">
        <v>0</v>
      </c>
      <c r="D60" s="2" t="n">
        <v>0.5</v>
      </c>
      <c r="E60" s="0" t="n">
        <f aca="false">SQRT((B60*B$3)^2+(C60*C$3)^2+(D60*D$3)^2+2*B$8*B$3*C$3*B60*C60+2*B$9*B$3*D$3*B60*D60+2*C$9*C$3*D$3*C60*D60)</f>
        <v>5.22015325445528</v>
      </c>
      <c r="F60" s="0" t="n">
        <f aca="false">B60*B$2+C60*C$2+D60*D$2</f>
        <v>10</v>
      </c>
      <c r="G60" s="0" t="n">
        <f aca="false">(F60-F$2)/E60</f>
        <v>1.53252205635384</v>
      </c>
      <c r="H60" s="8" t="n">
        <f aca="false">IF(G60=MAX(G$15:G$80),1,0)</f>
        <v>0</v>
      </c>
      <c r="I60" s="0" t="n">
        <f aca="false">H60*A60</f>
        <v>0</v>
      </c>
    </row>
    <row r="61" customFormat="false" ht="12.8" hidden="false" customHeight="false" outlineLevel="0" collapsed="false">
      <c r="A61" s="0" t="n">
        <v>47</v>
      </c>
      <c r="B61" s="2" t="n">
        <v>0.5</v>
      </c>
      <c r="C61" s="2" t="n">
        <v>0.1</v>
      </c>
      <c r="D61" s="2" t="n">
        <v>0.4</v>
      </c>
      <c r="E61" s="0" t="n">
        <f aca="false">SQRT((B61*B$3)^2+(C61*C$3)^2+(D61*D$3)^2+2*B$8*B$3*C$3*B61*C61+2*B$9*B$3*D$3*B61*D61+2*C$9*C$3*D$3*C61*D61)</f>
        <v>4.30929228528305</v>
      </c>
      <c r="F61" s="0" t="n">
        <f aca="false">B61*B$2+C61*C$2+D61*D$2</f>
        <v>9.1</v>
      </c>
      <c r="G61" s="0" t="n">
        <f aca="false">(F61-F$2)/E61</f>
        <v>1.6476023277065</v>
      </c>
      <c r="H61" s="8" t="n">
        <f aca="false">IF(G61=MAX(G$15:G$80),1,0)</f>
        <v>0</v>
      </c>
      <c r="I61" s="0" t="n">
        <f aca="false">H61*A61</f>
        <v>0</v>
      </c>
    </row>
    <row r="62" customFormat="false" ht="12.8" hidden="false" customHeight="false" outlineLevel="0" collapsed="false">
      <c r="A62" s="0" t="n">
        <v>48</v>
      </c>
      <c r="B62" s="2" t="n">
        <v>0.5</v>
      </c>
      <c r="C62" s="2" t="n">
        <v>0.2</v>
      </c>
      <c r="D62" s="2" t="n">
        <v>0.3</v>
      </c>
      <c r="E62" s="0" t="n">
        <f aca="false">SQRT((B62*B$3)^2+(C62*C$3)^2+(D62*D$3)^2+2*B$8*B$3*C$3*B62*C62+2*B$9*B$3*D$3*B62*D62+2*C$9*C$3*D$3*C62*D62)</f>
        <v>3.4828149534536</v>
      </c>
      <c r="F62" s="0" t="n">
        <f aca="false">B62*B$2+C62*C$2+D62*D$2</f>
        <v>8.2</v>
      </c>
      <c r="G62" s="0" t="n">
        <f aca="false">(F62-F$2)/E62</f>
        <v>1.78016922600266</v>
      </c>
      <c r="H62" s="8" t="n">
        <f aca="false">IF(G62=MAX(G$15:G$80),1,0)</f>
        <v>0</v>
      </c>
      <c r="I62" s="0" t="n">
        <f aca="false">H62*A62</f>
        <v>0</v>
      </c>
    </row>
    <row r="63" customFormat="false" ht="12.8" hidden="false" customHeight="false" outlineLevel="0" collapsed="false">
      <c r="A63" s="0" t="n">
        <v>49</v>
      </c>
      <c r="B63" s="2" t="n">
        <v>0.5</v>
      </c>
      <c r="C63" s="2" t="n">
        <v>0.3</v>
      </c>
      <c r="D63" s="2" t="n">
        <v>0.2</v>
      </c>
      <c r="E63" s="0" t="n">
        <f aca="false">SQRT((B63*B$3)^2+(C63*C$3)^2+(D63*D$3)^2+2*B$8*B$3*C$3*B63*C63+2*B$9*B$3*D$3*B63*D63+2*C$9*C$3*D$3*C63*D63)</f>
        <v>2.81602556806575</v>
      </c>
      <c r="F63" s="0" t="n">
        <f aca="false">B63*B$2+C63*C$2+D63*D$2</f>
        <v>7.3</v>
      </c>
      <c r="G63" s="0" t="n">
        <f aca="false">(F63-F$2)/E63</f>
        <v>1.88208518420535</v>
      </c>
      <c r="H63" s="8" t="n">
        <f aca="false">IF(G63=MAX(G$15:G$80),1,0)</f>
        <v>0</v>
      </c>
      <c r="I63" s="0" t="n">
        <f aca="false">H63*A63</f>
        <v>0</v>
      </c>
    </row>
    <row r="64" customFormat="false" ht="12.8" hidden="false" customHeight="false" outlineLevel="0" collapsed="false">
      <c r="A64" s="0" t="n">
        <v>50</v>
      </c>
      <c r="B64" s="2" t="n">
        <v>0.5</v>
      </c>
      <c r="C64" s="2" t="n">
        <v>0.4</v>
      </c>
      <c r="D64" s="2" t="n">
        <v>0.1</v>
      </c>
      <c r="E64" s="0" t="n">
        <f aca="false">SQRT((B64*B$3)^2+(C64*C$3)^2+(D64*D$3)^2+2*B$8*B$3*C$3*B64*C64+2*B$9*B$3*D$3*B64*D64+2*C$9*C$3*D$3*C64*D64)</f>
        <v>2.44335834457412</v>
      </c>
      <c r="F64" s="0" t="n">
        <f aca="false">B64*B$2+C64*C$2+D64*D$2</f>
        <v>6.4</v>
      </c>
      <c r="G64" s="0" t="n">
        <f aca="false">(F64-F$2)/E64</f>
        <v>1.80080011995413</v>
      </c>
      <c r="H64" s="8" t="n">
        <f aca="false">IF(G64=MAX(G$15:G$80),1,0)</f>
        <v>0</v>
      </c>
      <c r="I64" s="0" t="n">
        <f aca="false">H64*A64</f>
        <v>0</v>
      </c>
    </row>
    <row r="65" customFormat="false" ht="12.8" hidden="false" customHeight="false" outlineLevel="0" collapsed="false">
      <c r="A65" s="0" t="n">
        <v>51</v>
      </c>
      <c r="B65" s="2" t="n">
        <v>0.5</v>
      </c>
      <c r="C65" s="2" t="n">
        <v>0.5</v>
      </c>
      <c r="D65" s="2" t="n">
        <v>0</v>
      </c>
      <c r="E65" s="0" t="n">
        <f aca="false">SQRT((B65*B$3)^2+(C65*C$3)^2+(D65*D$3)^2+2*B$8*B$3*C$3*B65*C65+2*B$9*B$3*D$3*B65*D65+2*C$9*C$3*D$3*C65*D65)</f>
        <v>2.5</v>
      </c>
      <c r="F65" s="0" t="n">
        <f aca="false">B65*B$2+C65*C$2+D65*D$2</f>
        <v>5.5</v>
      </c>
      <c r="G65" s="0" t="n">
        <f aca="false">(F65-F$2)/E65</f>
        <v>1.4</v>
      </c>
      <c r="H65" s="8" t="n">
        <f aca="false">IF(G65=MAX(G$15:G$80),1,0)</f>
        <v>0</v>
      </c>
      <c r="I65" s="0" t="n">
        <f aca="false">H65*A65</f>
        <v>0</v>
      </c>
    </row>
    <row r="66" customFormat="false" ht="12.8" hidden="false" customHeight="false" outlineLevel="0" collapsed="false">
      <c r="A66" s="0" t="n">
        <v>52</v>
      </c>
      <c r="B66" s="2" t="n">
        <v>0.6</v>
      </c>
      <c r="C66" s="2" t="n">
        <v>0</v>
      </c>
      <c r="D66" s="2" t="n">
        <v>0.4</v>
      </c>
      <c r="E66" s="0" t="n">
        <f aca="false">SQRT((B66*B$3)^2+(C66*C$3)^2+(D66*D$3)^2+2*B$8*B$3*C$3*B66*C66+2*B$9*B$3*D$3*B66*D66+2*C$9*C$3*D$3*C66*D66)</f>
        <v>4.2</v>
      </c>
      <c r="F66" s="0" t="n">
        <f aca="false">B66*B$2+C66*C$2+D66*D$2</f>
        <v>9</v>
      </c>
      <c r="G66" s="0" t="n">
        <f aca="false">(F66-F$2)/E66</f>
        <v>1.66666666666667</v>
      </c>
      <c r="H66" s="8" t="n">
        <f aca="false">IF(G66=MAX(G$15:G$80),1,0)</f>
        <v>0</v>
      </c>
      <c r="I66" s="0" t="n">
        <f aca="false">H66*A66</f>
        <v>0</v>
      </c>
    </row>
    <row r="67" customFormat="false" ht="12.8" hidden="false" customHeight="false" outlineLevel="0" collapsed="false">
      <c r="A67" s="0" t="n">
        <v>53</v>
      </c>
      <c r="B67" s="2" t="n">
        <v>0.6</v>
      </c>
      <c r="C67" s="2" t="n">
        <v>0.1</v>
      </c>
      <c r="D67" s="2" t="n">
        <v>0.3</v>
      </c>
      <c r="E67" s="0" t="n">
        <f aca="false">SQRT((B67*B$3)^2+(C67*C$3)^2+(D67*D$3)^2+2*B$8*B$3*C$3*B67*C67+2*B$9*B$3*D$3*B67*D67+2*C$9*C$3*D$3*C67*D67)</f>
        <v>3.29241552663087</v>
      </c>
      <c r="F67" s="0" t="n">
        <f aca="false">B67*B$2+C67*C$2+D67*D$2</f>
        <v>8.1</v>
      </c>
      <c r="G67" s="0" t="n">
        <f aca="false">(F67-F$2)/E67</f>
        <v>1.8527430546539</v>
      </c>
      <c r="H67" s="8" t="n">
        <f aca="false">IF(G67=MAX(G$15:G$80),1,0)</f>
        <v>0</v>
      </c>
      <c r="I67" s="0" t="n">
        <f aca="false">H67*A67</f>
        <v>0</v>
      </c>
    </row>
    <row r="68" customFormat="false" ht="12.8" hidden="false" customHeight="false" outlineLevel="0" collapsed="false">
      <c r="A68" s="0" t="n">
        <v>54</v>
      </c>
      <c r="B68" s="2" t="n">
        <v>0.6</v>
      </c>
      <c r="C68" s="2" t="n">
        <v>0.2</v>
      </c>
      <c r="D68" s="2" t="n">
        <v>0.2</v>
      </c>
      <c r="E68" s="0" t="n">
        <f aca="false">SQRT((B68*B$3)^2+(C68*C$3)^2+(D68*D$3)^2+2*B$8*B$3*C$3*B68*C68+2*B$9*B$3*D$3*B68*D68+2*C$9*C$3*D$3*C68*D68)</f>
        <v>2.50599281722833</v>
      </c>
      <c r="F68" s="0" t="n">
        <f aca="false">B68*B$2+C68*C$2+D68*D$2</f>
        <v>7.2</v>
      </c>
      <c r="G68" s="0" t="n">
        <f aca="false">(F68-F$2)/E68</f>
        <v>2.07502589961582</v>
      </c>
      <c r="H68" s="8" t="n">
        <f aca="false">IF(G68=MAX(G$15:G$80),1,0)</f>
        <v>0</v>
      </c>
      <c r="I68" s="0" t="n">
        <f aca="false">H68*A68</f>
        <v>0</v>
      </c>
    </row>
    <row r="69" customFormat="false" ht="12.8" hidden="false" customHeight="false" outlineLevel="0" collapsed="false">
      <c r="A69" s="0" t="n">
        <v>55</v>
      </c>
      <c r="B69" s="2" t="n">
        <v>0.6</v>
      </c>
      <c r="C69" s="2" t="n">
        <v>0.3</v>
      </c>
      <c r="D69" s="2" t="n">
        <v>0.1</v>
      </c>
      <c r="E69" s="0" t="n">
        <f aca="false">SQRT((B69*B$3)^2+(C69*C$3)^2+(D69*D$3)^2+2*B$8*B$3*C$3*B69*C69+2*B$9*B$3*D$3*B69*D69+2*C$9*C$3*D$3*C69*D69)</f>
        <v>1.98997487421324</v>
      </c>
      <c r="F69" s="0" t="n">
        <f aca="false">B69*B$2+C69*C$2+D69*D$2</f>
        <v>6.3</v>
      </c>
      <c r="G69" s="0" t="n">
        <f aca="false">(F69-F$2)/E69</f>
        <v>2.16083130280731</v>
      </c>
      <c r="H69" s="8" t="n">
        <f aca="false">IF(G69=MAX(G$15:G$80),1,0)</f>
        <v>1</v>
      </c>
      <c r="I69" s="0" t="n">
        <f aca="false">H69*A69</f>
        <v>55</v>
      </c>
    </row>
    <row r="70" customFormat="false" ht="12.8" hidden="false" customHeight="false" outlineLevel="0" collapsed="false">
      <c r="A70" s="0" t="n">
        <v>56</v>
      </c>
      <c r="B70" s="2" t="n">
        <v>0.6</v>
      </c>
      <c r="C70" s="2" t="n">
        <v>0.4</v>
      </c>
      <c r="D70" s="2" t="n">
        <v>0</v>
      </c>
      <c r="E70" s="0" t="n">
        <f aca="false">SQRT((B70*B$3)^2+(C70*C$3)^2+(D70*D$3)^2+2*B$8*B$3*C$3*B70*C70+2*B$9*B$3*D$3*B70*D70+2*C$9*C$3*D$3*C70*D70)</f>
        <v>1.96977156035922</v>
      </c>
      <c r="F70" s="0" t="n">
        <f aca="false">B70*B$2+C70*C$2+D70*D$2</f>
        <v>5.4</v>
      </c>
      <c r="G70" s="0" t="n">
        <f aca="false">(F70-F$2)/E70</f>
        <v>1.72608848072715</v>
      </c>
      <c r="H70" s="8" t="n">
        <f aca="false">IF(G70=MAX(G$15:G$80),1,0)</f>
        <v>0</v>
      </c>
      <c r="I70" s="0" t="n">
        <f aca="false">H70*A70</f>
        <v>0</v>
      </c>
    </row>
    <row r="71" customFormat="false" ht="12.8" hidden="false" customHeight="false" outlineLevel="0" collapsed="false">
      <c r="A71" s="0" t="n">
        <v>57</v>
      </c>
      <c r="B71" s="2" t="n">
        <v>0.7</v>
      </c>
      <c r="C71" s="2" t="n">
        <v>0</v>
      </c>
      <c r="D71" s="2" t="n">
        <v>0.3</v>
      </c>
      <c r="E71" s="0" t="n">
        <f aca="false">SQRT((B71*B$3)^2+(C71*C$3)^2+(D71*D$3)^2+2*B$8*B$3*C$3*B71*C71+2*B$9*B$3*D$3*B71*D71+2*C$9*C$3*D$3*C71*D71)</f>
        <v>3.55105618091294</v>
      </c>
      <c r="F71" s="0" t="n">
        <f aca="false">B71*B$2+C71*C$2+D71*D$2</f>
        <v>8</v>
      </c>
      <c r="G71" s="0" t="n">
        <f aca="false">(F71-F$2)/E71</f>
        <v>1.68963815110846</v>
      </c>
      <c r="H71" s="8" t="n">
        <f aca="false">IF(G71=MAX(G$15:G$80),1,0)</f>
        <v>0</v>
      </c>
      <c r="I71" s="0" t="n">
        <f aca="false">H71*A71</f>
        <v>0</v>
      </c>
    </row>
    <row r="72" customFormat="false" ht="12.8" hidden="false" customHeight="false" outlineLevel="0" collapsed="false">
      <c r="A72" s="0" t="n">
        <v>58</v>
      </c>
      <c r="B72" s="2" t="n">
        <v>0.7</v>
      </c>
      <c r="C72" s="2" t="n">
        <v>0.1</v>
      </c>
      <c r="D72" s="2" t="n">
        <v>0.2</v>
      </c>
      <c r="E72" s="0" t="n">
        <f aca="false">SQRT((B72*B$3)^2+(C72*C$3)^2+(D72*D$3)^2+2*B$8*B$3*C$3*B72*C72+2*B$9*B$3*D$3*B72*D72+2*C$9*C$3*D$3*C72*D72)</f>
        <v>2.77308492477241</v>
      </c>
      <c r="F72" s="0" t="n">
        <f aca="false">B72*B$2+C72*C$2+D72*D$2</f>
        <v>7.1</v>
      </c>
      <c r="G72" s="0" t="n">
        <f aca="false">(F72-F$2)/E72</f>
        <v>1.83910703723528</v>
      </c>
      <c r="H72" s="8" t="n">
        <f aca="false">IF(G72=MAX(G$15:G$80),1,0)</f>
        <v>0</v>
      </c>
      <c r="I72" s="0" t="n">
        <f aca="false">H72*A72</f>
        <v>0</v>
      </c>
    </row>
    <row r="73" customFormat="false" ht="12.8" hidden="false" customHeight="false" outlineLevel="0" collapsed="false">
      <c r="A73" s="0" t="n">
        <v>59</v>
      </c>
      <c r="B73" s="2" t="n">
        <v>0.7</v>
      </c>
      <c r="C73" s="2" t="n">
        <v>0.2</v>
      </c>
      <c r="D73" s="2" t="n">
        <v>0.1</v>
      </c>
      <c r="E73" s="0" t="n">
        <f aca="false">SQRT((B73*B$3)^2+(C73*C$3)^2+(D73*D$3)^2+2*B$8*B$3*C$3*B73*C73+2*B$9*B$3*D$3*B73*D73+2*C$9*C$3*D$3*C73*D73)</f>
        <v>2.23830292855994</v>
      </c>
      <c r="F73" s="0" t="n">
        <f aca="false">B73*B$2+C73*C$2+D73*D$2</f>
        <v>6.2</v>
      </c>
      <c r="G73" s="0" t="n">
        <f aca="false">(F73-F$2)/E73</f>
        <v>1.87642161675684</v>
      </c>
      <c r="H73" s="8" t="n">
        <f aca="false">IF(G73=MAX(G$15:G$80),1,0)</f>
        <v>0</v>
      </c>
      <c r="I73" s="0" t="n">
        <f aca="false">H73*A73</f>
        <v>0</v>
      </c>
    </row>
    <row r="74" customFormat="false" ht="12.8" hidden="false" customHeight="false" outlineLevel="0" collapsed="false">
      <c r="A74" s="0" t="n">
        <v>60</v>
      </c>
      <c r="B74" s="2" t="n">
        <v>0.7</v>
      </c>
      <c r="C74" s="2" t="n">
        <v>0.3</v>
      </c>
      <c r="D74" s="2" t="n">
        <v>0</v>
      </c>
      <c r="E74" s="0" t="n">
        <f aca="false">SQRT((B74*B$3)^2+(C74*C$3)^2+(D74*D$3)^2+2*B$8*B$3*C$3*B74*C74+2*B$9*B$3*D$3*B74*D74+2*C$9*C$3*D$3*C74*D74)</f>
        <v>2.1377558326432</v>
      </c>
      <c r="F74" s="0" t="n">
        <f aca="false">B74*B$2+C74*C$2+D74*D$2</f>
        <v>5.3</v>
      </c>
      <c r="G74" s="0" t="n">
        <f aca="false">(F74-F$2)/E74</f>
        <v>1.54367489009246</v>
      </c>
      <c r="H74" s="8" t="n">
        <f aca="false">IF(G74=MAX(G$15:G$80),1,0)</f>
        <v>0</v>
      </c>
      <c r="I74" s="0" t="n">
        <f aca="false">H74*A74</f>
        <v>0</v>
      </c>
    </row>
    <row r="75" customFormat="false" ht="12.8" hidden="false" customHeight="false" outlineLevel="0" collapsed="false">
      <c r="A75" s="0" t="n">
        <v>61</v>
      </c>
      <c r="B75" s="2" t="n">
        <v>0.8</v>
      </c>
      <c r="C75" s="2" t="n">
        <v>0</v>
      </c>
      <c r="D75" s="2" t="n">
        <v>0.2</v>
      </c>
      <c r="E75" s="0" t="n">
        <f aca="false">SQRT((B75*B$3)^2+(C75*C$3)^2+(D75*D$3)^2+2*B$8*B$3*C$3*B75*C75+2*B$9*B$3*D$3*B75*D75+2*C$9*C$3*D$3*C75*D75)</f>
        <v>3.48711915483254</v>
      </c>
      <c r="F75" s="0" t="n">
        <f aca="false">B75*B$2+C75*C$2+D75*D$2</f>
        <v>7</v>
      </c>
      <c r="G75" s="0" t="n">
        <f aca="false">(F75-F$2)/E75</f>
        <v>1.43384833669101</v>
      </c>
      <c r="H75" s="8" t="n">
        <f aca="false">IF(G75=MAX(G$15:G$80),1,0)</f>
        <v>0</v>
      </c>
      <c r="I75" s="0" t="n">
        <f aca="false">H75*A75</f>
        <v>0</v>
      </c>
    </row>
    <row r="76" customFormat="false" ht="12.8" hidden="false" customHeight="false" outlineLevel="0" collapsed="false">
      <c r="A76" s="0" t="n">
        <v>62</v>
      </c>
      <c r="B76" s="2" t="n">
        <v>0.8</v>
      </c>
      <c r="C76" s="2" t="n">
        <v>0.1</v>
      </c>
      <c r="D76" s="2" t="n">
        <v>0.1</v>
      </c>
      <c r="E76" s="0" t="n">
        <f aca="false">SQRT((B76*B$3)^2+(C76*C$3)^2+(D76*D$3)^2+2*B$8*B$3*C$3*B76*C76+2*B$9*B$3*D$3*B76*D76+2*C$9*C$3*D$3*C76*D76)</f>
        <v>3.0199337741083</v>
      </c>
      <c r="F76" s="0" t="n">
        <f aca="false">B76*B$2+C76*C$2+D76*D$2</f>
        <v>6.1</v>
      </c>
      <c r="G76" s="0" t="n">
        <f aca="false">(F76-F$2)/E76</f>
        <v>1.35764566599167</v>
      </c>
      <c r="H76" s="8" t="n">
        <f aca="false">IF(G76=MAX(G$15:G$80),1,0)</f>
        <v>0</v>
      </c>
      <c r="I76" s="0" t="n">
        <f aca="false">H76*A76</f>
        <v>0</v>
      </c>
    </row>
    <row r="77" customFormat="false" ht="12.8" hidden="false" customHeight="false" outlineLevel="0" collapsed="false">
      <c r="A77" s="0" t="n">
        <v>63</v>
      </c>
      <c r="B77" s="2" t="n">
        <v>0.8</v>
      </c>
      <c r="C77" s="2" t="n">
        <v>0.2</v>
      </c>
      <c r="D77" s="2" t="n">
        <v>0</v>
      </c>
      <c r="E77" s="0" t="n">
        <f aca="false">SQRT((B77*B$3)^2+(C77*C$3)^2+(D77*D$3)^2+2*B$8*B$3*C$3*B77*C77+2*B$9*B$3*D$3*B77*D77+2*C$9*C$3*D$3*C77*D77)</f>
        <v>2.88444102037119</v>
      </c>
      <c r="F77" s="0" t="n">
        <f aca="false">B77*B$2+C77*C$2+D77*D$2</f>
        <v>5.2</v>
      </c>
      <c r="G77" s="0" t="n">
        <f aca="false">(F77-F$2)/E77</f>
        <v>1.10940039245046</v>
      </c>
      <c r="H77" s="8" t="n">
        <f aca="false">IF(G77=MAX(G$15:G$80),1,0)</f>
        <v>0</v>
      </c>
      <c r="I77" s="0" t="n">
        <f aca="false">H77*A77</f>
        <v>0</v>
      </c>
    </row>
    <row r="78" customFormat="false" ht="12.8" hidden="false" customHeight="false" outlineLevel="0" collapsed="false">
      <c r="A78" s="0" t="n">
        <v>64</v>
      </c>
      <c r="B78" s="2" t="n">
        <v>0.9</v>
      </c>
      <c r="C78" s="2" t="n">
        <v>0</v>
      </c>
      <c r="D78" s="2" t="n">
        <v>0.1</v>
      </c>
      <c r="E78" s="0" t="n">
        <f aca="false">SQRT((B78*B$3)^2+(C78*C$3)^2+(D78*D$3)^2+2*B$8*B$3*C$3*B78*C78+2*B$9*B$3*D$3*B78*D78+2*C$9*C$3*D$3*C78*D78)</f>
        <v>4.03608721412211</v>
      </c>
      <c r="F78" s="0" t="n">
        <f aca="false">B78*B$2+C78*C$2+D78*D$2</f>
        <v>6</v>
      </c>
      <c r="G78" s="0" t="n">
        <f aca="false">(F78-F$2)/E78</f>
        <v>0.991058861662888</v>
      </c>
      <c r="H78" s="8" t="n">
        <f aca="false">IF(G78=MAX(G$15:G$80),1,0)</f>
        <v>0</v>
      </c>
      <c r="I78" s="0" t="n">
        <f aca="false">H78*A78</f>
        <v>0</v>
      </c>
    </row>
    <row r="79" customFormat="false" ht="12.8" hidden="false" customHeight="false" outlineLevel="0" collapsed="false">
      <c r="A79" s="0" t="n">
        <v>65</v>
      </c>
      <c r="B79" s="2" t="n">
        <v>0.9</v>
      </c>
      <c r="C79" s="2" t="n">
        <v>0.1</v>
      </c>
      <c r="D79" s="2" t="n">
        <v>0</v>
      </c>
      <c r="E79" s="0" t="n">
        <f aca="false">SQRT((B79*B$3)^2+(C79*C$3)^2+(D79*D$3)^2+2*B$8*B$3*C$3*B79*C79+2*B$9*B$3*D$3*B79*D79+2*C$9*C$3*D$3*C79*D79)</f>
        <v>3.88973006775534</v>
      </c>
      <c r="F79" s="0" t="n">
        <f aca="false">B79*B$2+C79*C$2+D79*D$2</f>
        <v>5.1</v>
      </c>
      <c r="G79" s="0" t="n">
        <f aca="false">(F79-F$2)/E79</f>
        <v>0.796970469930044</v>
      </c>
      <c r="H79" s="8" t="n">
        <f aca="false">IF(G79=MAX(G$15:G$80),1,0)</f>
        <v>0</v>
      </c>
      <c r="I79" s="0" t="n">
        <f aca="false">H79*A79</f>
        <v>0</v>
      </c>
    </row>
    <row r="80" customFormat="false" ht="12.8" hidden="false" customHeight="false" outlineLevel="0" collapsed="false">
      <c r="A80" s="0" t="n">
        <v>66</v>
      </c>
      <c r="B80" s="2" t="n">
        <v>1</v>
      </c>
      <c r="C80" s="2" t="n">
        <v>0</v>
      </c>
      <c r="D80" s="2" t="n">
        <v>0</v>
      </c>
      <c r="E80" s="0" t="n">
        <f aca="false">SQRT((B80*B$3)^2+(C80*C$3)^2+(D80*D$3)^2+2*B$8*B$3*C$3*B80*C80+2*B$9*B$3*D$3*B80*D80+2*C$9*C$3*D$3*C80*D80)</f>
        <v>5</v>
      </c>
      <c r="F80" s="0" t="n">
        <f aca="false">B80*B$2+C80*C$2+D80*D$2</f>
        <v>5</v>
      </c>
      <c r="G80" s="0" t="n">
        <f aca="false">(F80-F$2)/E80</f>
        <v>0.6</v>
      </c>
      <c r="H80" s="8" t="n">
        <f aca="false">IF(G80=MAX(G$15:G$80),1,0)</f>
        <v>0</v>
      </c>
      <c r="I80" s="0" t="n">
        <f aca="false">H80*A80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&amp;C&amp;"DejaVu Sans,Book"&amp;A</oddHeader>
    <oddFooter>&amp;C&amp;"DejaVu Sans,Book"Page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14" activeCellId="0" sqref="G14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B1" s="0" t="s">
        <v>13</v>
      </c>
      <c r="C1" s="0" t="s">
        <v>14</v>
      </c>
      <c r="H1" s="0" t="s">
        <v>32</v>
      </c>
      <c r="I1" s="0" t="s">
        <v>33</v>
      </c>
      <c r="J1" s="0" t="s">
        <v>34</v>
      </c>
      <c r="K1" s="0" t="s">
        <v>35</v>
      </c>
    </row>
    <row r="2" customFormat="false" ht="12.8" hidden="false" customHeight="false" outlineLevel="0" collapsed="false">
      <c r="A2" s="0" t="s">
        <v>19</v>
      </c>
      <c r="B2" s="2" t="n">
        <f aca="false">pm!F2</f>
        <v>2</v>
      </c>
      <c r="C2" s="0" t="n">
        <f aca="false">pm!H2</f>
        <v>6.3</v>
      </c>
      <c r="G2" s="0" t="s">
        <v>20</v>
      </c>
      <c r="H2" s="6" t="n">
        <f aca="true">OFFSET($A$14,$I$2,4)</f>
        <v>3.505</v>
      </c>
      <c r="I2" s="6" t="n">
        <f aca="false">SUM(H15:H35)</f>
        <v>8</v>
      </c>
      <c r="J2" s="6" t="n">
        <f aca="true">OFFSET($A$14,$I$2,1)</f>
        <v>0.650000000000001</v>
      </c>
      <c r="K2" s="6" t="n">
        <f aca="true">OFFSET($A$14,$I$2,2)</f>
        <v>0.349999999999999</v>
      </c>
    </row>
    <row r="3" customFormat="false" ht="12.8" hidden="false" customHeight="false" outlineLevel="0" collapsed="false">
      <c r="A3" s="0" t="s">
        <v>22</v>
      </c>
      <c r="B3" s="2" t="n">
        <f aca="false">pm!F3</f>
        <v>0</v>
      </c>
      <c r="C3" s="0" t="n">
        <f aca="false">pm!H3</f>
        <v>1.98997487421324</v>
      </c>
      <c r="G3" s="0" t="s">
        <v>23</v>
      </c>
      <c r="H3" s="6" t="n">
        <f aca="true">OFFSET($A$14,$I$2,3)</f>
        <v>0.696491205974632</v>
      </c>
    </row>
    <row r="14" customFormat="false" ht="12.8" hidden="false" customHeight="false" outlineLevel="0" collapsed="false">
      <c r="A14" s="0" t="s">
        <v>15</v>
      </c>
      <c r="B14" s="0" t="s">
        <v>34</v>
      </c>
      <c r="C14" s="0" t="s">
        <v>35</v>
      </c>
      <c r="D14" s="0" t="s">
        <v>24</v>
      </c>
      <c r="E14" s="0" t="s">
        <v>20</v>
      </c>
      <c r="G14" s="0" t="s">
        <v>36</v>
      </c>
    </row>
    <row r="15" customFormat="false" ht="12.8" hidden="false" customHeight="false" outlineLevel="0" collapsed="false">
      <c r="A15" s="0" t="n">
        <v>1</v>
      </c>
      <c r="B15" s="0" t="n">
        <v>1</v>
      </c>
      <c r="C15" s="0" t="n">
        <f aca="false">(1-B15)</f>
        <v>0</v>
      </c>
      <c r="D15" s="0" t="n">
        <f aca="false">SQRT((B15*B$3)^2+(C15*C$3)^2+2*B$8*B$3*C$3*B15*C15)</f>
        <v>0</v>
      </c>
      <c r="E15" s="0" t="n">
        <f aca="false">B15*B$2+C15*C$2</f>
        <v>2</v>
      </c>
      <c r="H15" s="8" t="n">
        <f aca="false">A15*G15</f>
        <v>0</v>
      </c>
    </row>
    <row r="16" customFormat="false" ht="12.8" hidden="false" customHeight="false" outlineLevel="0" collapsed="false">
      <c r="A16" s="0" t="n">
        <v>2</v>
      </c>
      <c r="B16" s="0" t="n">
        <v>0.95</v>
      </c>
      <c r="C16" s="0" t="n">
        <f aca="false">(1-B16)</f>
        <v>0.0499999999999999</v>
      </c>
      <c r="D16" s="0" t="n">
        <f aca="false">SQRT((B16*B$3)^2+(C16*C$3)^2+2*B$8*B$3*C$3*B16*C16)</f>
        <v>0.0994987437106619</v>
      </c>
      <c r="E16" s="0" t="n">
        <f aca="false">B16*B$2+C16*C$2</f>
        <v>2.215</v>
      </c>
      <c r="H16" s="8" t="n">
        <f aca="false">A16*G16</f>
        <v>0</v>
      </c>
    </row>
    <row r="17" customFormat="false" ht="12.8" hidden="false" customHeight="false" outlineLevel="0" collapsed="false">
      <c r="A17" s="0" t="n">
        <v>3</v>
      </c>
      <c r="B17" s="0" t="n">
        <v>0.9</v>
      </c>
      <c r="C17" s="0" t="n">
        <f aca="false">(1-B17)</f>
        <v>0.1</v>
      </c>
      <c r="D17" s="0" t="n">
        <f aca="false">SQRT((B17*B$3)^2+(C17*C$3)^2+2*B$8*B$3*C$3*B17*C17)</f>
        <v>0.198997487421324</v>
      </c>
      <c r="E17" s="0" t="n">
        <f aca="false">B17*B$2+C17*C$2</f>
        <v>2.43</v>
      </c>
      <c r="H17" s="8" t="n">
        <f aca="false">A17*G17</f>
        <v>0</v>
      </c>
    </row>
    <row r="18" customFormat="false" ht="12.8" hidden="false" customHeight="false" outlineLevel="0" collapsed="false">
      <c r="A18" s="0" t="n">
        <v>4</v>
      </c>
      <c r="B18" s="0" t="n">
        <v>0.85</v>
      </c>
      <c r="C18" s="0" t="n">
        <f aca="false">(1-B18)</f>
        <v>0.15</v>
      </c>
      <c r="D18" s="0" t="n">
        <f aca="false">SQRT((B18*B$3)^2+(C18*C$3)^2+2*B$8*B$3*C$3*B18*C18)</f>
        <v>0.298496231131986</v>
      </c>
      <c r="E18" s="0" t="n">
        <f aca="false">B18*B$2+C18*C$2</f>
        <v>2.645</v>
      </c>
      <c r="H18" s="8" t="n">
        <f aca="false">A18*G18</f>
        <v>0</v>
      </c>
    </row>
    <row r="19" customFormat="false" ht="12.8" hidden="false" customHeight="false" outlineLevel="0" collapsed="false">
      <c r="A19" s="0" t="n">
        <v>5</v>
      </c>
      <c r="B19" s="0" t="n">
        <v>0.8</v>
      </c>
      <c r="C19" s="0" t="n">
        <f aca="false">(1-B19)</f>
        <v>0.2</v>
      </c>
      <c r="D19" s="0" t="n">
        <f aca="false">SQRT((B19*B$3)^2+(C19*C$3)^2+2*B$8*B$3*C$3*B19*C19)</f>
        <v>0.397994974842648</v>
      </c>
      <c r="E19" s="0" t="n">
        <f aca="false">B19*B$2+C19*C$2</f>
        <v>2.86</v>
      </c>
      <c r="H19" s="8" t="n">
        <f aca="false">A19*G19</f>
        <v>0</v>
      </c>
    </row>
    <row r="20" customFormat="false" ht="12.8" hidden="false" customHeight="false" outlineLevel="0" collapsed="false">
      <c r="A20" s="0" t="n">
        <v>6</v>
      </c>
      <c r="B20" s="0" t="n">
        <v>0.75</v>
      </c>
      <c r="C20" s="0" t="n">
        <f aca="false">(1-B20)</f>
        <v>0.25</v>
      </c>
      <c r="D20" s="0" t="n">
        <f aca="false">SQRT((B20*B$3)^2+(C20*C$3)^2+2*B$8*B$3*C$3*B20*C20)</f>
        <v>0.49749371855331</v>
      </c>
      <c r="E20" s="0" t="n">
        <f aca="false">B20*B$2+C20*C$2</f>
        <v>3.075</v>
      </c>
      <c r="H20" s="8" t="n">
        <f aca="false">A20*G20</f>
        <v>0</v>
      </c>
    </row>
    <row r="21" customFormat="false" ht="12.8" hidden="false" customHeight="false" outlineLevel="0" collapsed="false">
      <c r="A21" s="0" t="n">
        <v>7</v>
      </c>
      <c r="B21" s="0" t="n">
        <v>0.700000000000001</v>
      </c>
      <c r="C21" s="0" t="n">
        <f aca="false">(1-B21)</f>
        <v>0.299999999999999</v>
      </c>
      <c r="D21" s="0" t="n">
        <f aca="false">SQRT((B21*B$3)^2+(C21*C$3)^2+2*B$8*B$3*C$3*B21*C21)</f>
        <v>0.59699246226397</v>
      </c>
      <c r="E21" s="0" t="n">
        <f aca="false">B21*B$2+C21*C$2</f>
        <v>3.29</v>
      </c>
      <c r="H21" s="8" t="n">
        <f aca="false">A21*G21</f>
        <v>0</v>
      </c>
    </row>
    <row r="22" customFormat="false" ht="12.8" hidden="false" customHeight="false" outlineLevel="0" collapsed="false">
      <c r="A22" s="0" t="n">
        <v>8</v>
      </c>
      <c r="B22" s="0" t="n">
        <v>0.650000000000001</v>
      </c>
      <c r="C22" s="0" t="n">
        <f aca="false">(1-B22)</f>
        <v>0.349999999999999</v>
      </c>
      <c r="D22" s="0" t="n">
        <f aca="false">SQRT((B22*B$3)^2+(C22*C$3)^2+2*B$8*B$3*C$3*B22*C22)</f>
        <v>0.696491205974632</v>
      </c>
      <c r="E22" s="0" t="n">
        <f aca="false">B22*B$2+C22*C$2</f>
        <v>3.505</v>
      </c>
      <c r="G22" s="0" t="n">
        <v>1</v>
      </c>
      <c r="H22" s="8" t="n">
        <f aca="false">A22*G22</f>
        <v>8</v>
      </c>
    </row>
    <row r="23" customFormat="false" ht="12.8" hidden="false" customHeight="false" outlineLevel="0" collapsed="false">
      <c r="A23" s="0" t="n">
        <v>9</v>
      </c>
      <c r="B23" s="0" t="n">
        <v>0.600000000000001</v>
      </c>
      <c r="C23" s="0" t="n">
        <f aca="false">(1-B23)</f>
        <v>0.399999999999999</v>
      </c>
      <c r="D23" s="0" t="n">
        <f aca="false">SQRT((B23*B$3)^2+(C23*C$3)^2+2*B$8*B$3*C$3*B23*C23)</f>
        <v>0.795989949685294</v>
      </c>
      <c r="E23" s="0" t="n">
        <f aca="false">B23*B$2+C23*C$2</f>
        <v>3.72</v>
      </c>
      <c r="H23" s="8" t="n">
        <f aca="false">A23*G23</f>
        <v>0</v>
      </c>
    </row>
    <row r="24" customFormat="false" ht="12.8" hidden="false" customHeight="false" outlineLevel="0" collapsed="false">
      <c r="A24" s="0" t="n">
        <v>10</v>
      </c>
      <c r="B24" s="0" t="n">
        <v>0.550000000000001</v>
      </c>
      <c r="C24" s="0" t="n">
        <f aca="false">(1-B24)</f>
        <v>0.449999999999999</v>
      </c>
      <c r="D24" s="0" t="n">
        <f aca="false">SQRT((B24*B$3)^2+(C24*C$3)^2+2*B$8*B$3*C$3*B24*C24)</f>
        <v>0.895488693395956</v>
      </c>
      <c r="E24" s="0" t="n">
        <f aca="false">B24*B$2+C24*C$2</f>
        <v>3.935</v>
      </c>
      <c r="H24" s="8" t="n">
        <f aca="false">A24*G24</f>
        <v>0</v>
      </c>
    </row>
    <row r="25" customFormat="false" ht="12.8" hidden="false" customHeight="false" outlineLevel="0" collapsed="false">
      <c r="A25" s="0" t="n">
        <v>11</v>
      </c>
      <c r="B25" s="0" t="n">
        <v>0.500000000000001</v>
      </c>
      <c r="C25" s="0" t="n">
        <f aca="false">(1-B25)</f>
        <v>0.499999999999999</v>
      </c>
      <c r="D25" s="0" t="n">
        <f aca="false">SQRT((B25*B$3)^2+(C25*C$3)^2+2*B$8*B$3*C$3*B25*C25)</f>
        <v>0.994987437106618</v>
      </c>
      <c r="E25" s="0" t="n">
        <f aca="false">B25*B$2+C25*C$2</f>
        <v>4.15</v>
      </c>
      <c r="H25" s="8" t="n">
        <f aca="false">A25*G25</f>
        <v>0</v>
      </c>
    </row>
    <row r="26" customFormat="false" ht="12.8" hidden="false" customHeight="false" outlineLevel="0" collapsed="false">
      <c r="A26" s="0" t="n">
        <v>12</v>
      </c>
      <c r="B26" s="0" t="n">
        <v>0.450000000000001</v>
      </c>
      <c r="C26" s="0" t="n">
        <f aca="false">(1-B26)</f>
        <v>0.549999999999999</v>
      </c>
      <c r="D26" s="0" t="n">
        <f aca="false">SQRT((B26*B$3)^2+(C26*C$3)^2+2*B$8*B$3*C$3*B26*C26)</f>
        <v>1.09448618081728</v>
      </c>
      <c r="E26" s="0" t="n">
        <f aca="false">B26*B$2+C26*C$2</f>
        <v>4.365</v>
      </c>
      <c r="H26" s="8" t="n">
        <f aca="false">A26*G26</f>
        <v>0</v>
      </c>
    </row>
    <row r="27" customFormat="false" ht="12.8" hidden="false" customHeight="false" outlineLevel="0" collapsed="false">
      <c r="A27" s="0" t="n">
        <v>13</v>
      </c>
      <c r="B27" s="0" t="n">
        <v>0.400000000000001</v>
      </c>
      <c r="C27" s="0" t="n">
        <f aca="false">(1-B27)</f>
        <v>0.599999999999999</v>
      </c>
      <c r="D27" s="0" t="n">
        <f aca="false">SQRT((B27*B$3)^2+(C27*C$3)^2+2*B$8*B$3*C$3*B27*C27)</f>
        <v>1.19398492452794</v>
      </c>
      <c r="E27" s="0" t="n">
        <f aca="false">B27*B$2+C27*C$2</f>
        <v>4.58</v>
      </c>
      <c r="H27" s="8" t="n">
        <f aca="false">A27*G27</f>
        <v>0</v>
      </c>
    </row>
    <row r="28" customFormat="false" ht="12.8" hidden="false" customHeight="false" outlineLevel="0" collapsed="false">
      <c r="A28" s="0" t="n">
        <v>14</v>
      </c>
      <c r="B28" s="0" t="n">
        <v>0.350000000000001</v>
      </c>
      <c r="C28" s="0" t="n">
        <f aca="false">(1-B28)</f>
        <v>0.649999999999999</v>
      </c>
      <c r="D28" s="0" t="n">
        <f aca="false">SQRT((B28*B$3)^2+(C28*C$3)^2+2*B$8*B$3*C$3*B28*C28)</f>
        <v>1.2934836682386</v>
      </c>
      <c r="E28" s="0" t="n">
        <f aca="false">B28*B$2+C28*C$2</f>
        <v>4.795</v>
      </c>
      <c r="H28" s="8" t="n">
        <f aca="false">A28*G28</f>
        <v>0</v>
      </c>
    </row>
    <row r="29" customFormat="false" ht="12.8" hidden="false" customHeight="false" outlineLevel="0" collapsed="false">
      <c r="A29" s="0" t="n">
        <v>15</v>
      </c>
      <c r="B29" s="0" t="n">
        <v>0.300000000000001</v>
      </c>
      <c r="C29" s="0" t="n">
        <f aca="false">(1-B29)</f>
        <v>0.699999999999999</v>
      </c>
      <c r="D29" s="0" t="n">
        <f aca="false">SQRT((B29*B$3)^2+(C29*C$3)^2+2*B$8*B$3*C$3*B29*C29)</f>
        <v>1.39298241194927</v>
      </c>
      <c r="E29" s="0" t="n">
        <f aca="false">B29*B$2+C29*C$2</f>
        <v>5.01</v>
      </c>
      <c r="H29" s="8" t="n">
        <f aca="false">A29*G29</f>
        <v>0</v>
      </c>
    </row>
    <row r="30" customFormat="false" ht="12.8" hidden="false" customHeight="false" outlineLevel="0" collapsed="false">
      <c r="A30" s="0" t="n">
        <v>16</v>
      </c>
      <c r="B30" s="0" t="n">
        <v>0.250000000000002</v>
      </c>
      <c r="C30" s="0" t="n">
        <f aca="false">(1-B30)</f>
        <v>0.749999999999998</v>
      </c>
      <c r="D30" s="0" t="n">
        <f aca="false">SQRT((B30*B$3)^2+(C30*C$3)^2+2*B$8*B$3*C$3*B30*C30)</f>
        <v>1.49248115565993</v>
      </c>
      <c r="E30" s="0" t="n">
        <f aca="false">B30*B$2+C30*C$2</f>
        <v>5.22499999999999</v>
      </c>
      <c r="H30" s="8" t="n">
        <f aca="false">A30*G30</f>
        <v>0</v>
      </c>
    </row>
    <row r="31" customFormat="false" ht="12.8" hidden="false" customHeight="false" outlineLevel="0" collapsed="false">
      <c r="A31" s="0" t="n">
        <v>17</v>
      </c>
      <c r="B31" s="0" t="n">
        <v>0.200000000000002</v>
      </c>
      <c r="C31" s="0" t="n">
        <f aca="false">(1-B31)</f>
        <v>0.799999999999998</v>
      </c>
      <c r="D31" s="0" t="n">
        <f aca="false">SQRT((B31*B$3)^2+(C31*C$3)^2+2*B$8*B$3*C$3*B31*C31)</f>
        <v>1.59197989937059</v>
      </c>
      <c r="E31" s="0" t="n">
        <f aca="false">B31*B$2+C31*C$2</f>
        <v>5.43999999999999</v>
      </c>
      <c r="H31" s="8" t="n">
        <f aca="false">A31*G31</f>
        <v>0</v>
      </c>
    </row>
    <row r="32" customFormat="false" ht="12.8" hidden="false" customHeight="false" outlineLevel="0" collapsed="false">
      <c r="A32" s="0" t="n">
        <v>18</v>
      </c>
      <c r="B32" s="0" t="n">
        <v>0.150000000000002</v>
      </c>
      <c r="C32" s="0" t="n">
        <f aca="false">(1-B32)</f>
        <v>0.849999999999998</v>
      </c>
      <c r="D32" s="0" t="n">
        <f aca="false">SQRT((B32*B$3)^2+(C32*C$3)^2+2*B$8*B$3*C$3*B32*C32)</f>
        <v>1.69147864308125</v>
      </c>
      <c r="E32" s="0" t="n">
        <f aca="false">B32*B$2+C32*C$2</f>
        <v>5.65499999999999</v>
      </c>
      <c r="H32" s="8" t="n">
        <f aca="false">A32*G32</f>
        <v>0</v>
      </c>
    </row>
    <row r="33" customFormat="false" ht="12.8" hidden="false" customHeight="false" outlineLevel="0" collapsed="false">
      <c r="A33" s="0" t="n">
        <v>19</v>
      </c>
      <c r="B33" s="0" t="n">
        <v>0.100000000000002</v>
      </c>
      <c r="C33" s="0" t="n">
        <f aca="false">(1-B33)</f>
        <v>0.899999999999998</v>
      </c>
      <c r="D33" s="0" t="n">
        <f aca="false">SQRT((B33*B$3)^2+(C33*C$3)^2+2*B$8*B$3*C$3*B33*C33)</f>
        <v>1.79097738679191</v>
      </c>
      <c r="E33" s="0" t="n">
        <f aca="false">B33*B$2+C33*C$2</f>
        <v>5.86999999999999</v>
      </c>
      <c r="H33" s="8" t="n">
        <f aca="false">A33*G33</f>
        <v>0</v>
      </c>
    </row>
    <row r="34" customFormat="false" ht="12.8" hidden="false" customHeight="false" outlineLevel="0" collapsed="false">
      <c r="A34" s="0" t="n">
        <v>20</v>
      </c>
      <c r="B34" s="0" t="n">
        <v>0.0500000000000019</v>
      </c>
      <c r="C34" s="0" t="n">
        <f aca="false">(1-B34)</f>
        <v>0.949999999999998</v>
      </c>
      <c r="D34" s="0" t="n">
        <f aca="false">SQRT((B34*B$3)^2+(C34*C$3)^2+2*B$8*B$3*C$3*B34*C34)</f>
        <v>1.89047613050257</v>
      </c>
      <c r="E34" s="0" t="n">
        <f aca="false">B34*B$2+C34*C$2</f>
        <v>6.08499999999999</v>
      </c>
      <c r="H34" s="8" t="n">
        <f aca="false">A34*G34</f>
        <v>0</v>
      </c>
    </row>
    <row r="35" customFormat="false" ht="12.8" hidden="false" customHeight="false" outlineLevel="0" collapsed="false">
      <c r="A35" s="0" t="n">
        <v>21</v>
      </c>
      <c r="B35" s="0" t="n">
        <v>1.99840144432528E-015</v>
      </c>
      <c r="C35" s="0" t="n">
        <f aca="false">(1-B35)</f>
        <v>0.999999999999998</v>
      </c>
      <c r="D35" s="0" t="n">
        <f aca="false">SQRT((B35*B$3)^2+(C35*C$3)^2+2*B$8*B$3*C$3*B35*C35)</f>
        <v>1.98997487421324</v>
      </c>
      <c r="E35" s="0" t="n">
        <f aca="false">B35*B$2+C35*C$2</f>
        <v>6.29999999999999</v>
      </c>
      <c r="H35" s="8" t="n">
        <f aca="false">A35*G35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&amp;C&amp;"DejaVu Sans,Book"&amp;A</oddHeader>
    <oddFooter>&amp;C&amp;"DejaVu Sans,Book"Page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6" activeCellId="0" sqref="A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2.69"/>
  </cols>
  <sheetData>
    <row r="1" customFormat="false" ht="12.8" hidden="false" customHeight="false" outlineLevel="0" collapsed="false">
      <c r="A1" s="0" t="s">
        <v>37</v>
      </c>
      <c r="B1" s="2" t="n">
        <v>200000</v>
      </c>
    </row>
    <row r="3" customFormat="false" ht="12.8" hidden="false" customHeight="false" outlineLevel="0" collapsed="false">
      <c r="A3" s="0" t="s">
        <v>38</v>
      </c>
    </row>
    <row r="4" customFormat="false" ht="12.8" hidden="false" customHeight="false" outlineLevel="0" collapsed="false">
      <c r="A4" s="0" t="s">
        <v>13</v>
      </c>
      <c r="B4" s="4" t="n">
        <f aca="false">B1*4titoli!J2</f>
        <v>130000</v>
      </c>
      <c r="C4" s="0" t="s">
        <v>39</v>
      </c>
    </row>
    <row r="5" customFormat="false" ht="12.8" hidden="false" customHeight="false" outlineLevel="0" collapsed="false">
      <c r="A5" s="0" t="s">
        <v>40</v>
      </c>
      <c r="B5" s="0" t="n">
        <f aca="false">B1*4titoli!K2</f>
        <v>69999.9999999998</v>
      </c>
      <c r="C5" s="0" t="s">
        <v>41</v>
      </c>
      <c r="D5" s="0" t="s">
        <v>42</v>
      </c>
    </row>
    <row r="6" customFormat="false" ht="12.8" hidden="false" customHeight="false" outlineLevel="0" collapsed="false">
      <c r="D6" s="0" t="s">
        <v>10</v>
      </c>
      <c r="E6" s="4" t="n">
        <f aca="false">B5*pm!J2</f>
        <v>41999.9999999999</v>
      </c>
    </row>
    <row r="7" customFormat="false" ht="12.8" hidden="false" customHeight="false" outlineLevel="0" collapsed="false">
      <c r="D7" s="0" t="s">
        <v>11</v>
      </c>
      <c r="E7" s="4" t="n">
        <f aca="false">B5*pm!K2</f>
        <v>20999.9999999999</v>
      </c>
    </row>
    <row r="8" customFormat="false" ht="12.8" hidden="false" customHeight="false" outlineLevel="0" collapsed="false">
      <c r="D8" s="0" t="s">
        <v>12</v>
      </c>
      <c r="E8" s="4" t="n">
        <f aca="false">B5*pm!L2</f>
        <v>6999.99999999998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&amp;C&amp;"DejaVu Sans,Book"&amp;A</oddHeader>
    <oddFooter>&amp;C&amp;"DejaVu Sans,Book"Page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LibreOffice/6.4.1.2$Linux_X86_64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2013-10-25T08:29:59Z</dcterms:created>
  <dc:creator>giulioni </dc:creator>
  <dc:description/>
  <dc:language>it-IT</dc:language>
  <cp:lastModifiedBy/>
  <dcterms:modified xsi:type="dcterms:W3CDTF">2020-03-13T09:44:15Z</dcterms:modified>
  <cp:revision>27</cp:revision>
  <dc:subject/>
  <dc:title/>
</cp:coreProperties>
</file>